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再検証" sheetId="1" r:id="rId1"/>
    <sheet name="病床機能報告" sheetId="3" r:id="rId2"/>
    <sheet name="グラフ類" sheetId="2" r:id="rId3"/>
    <sheet name="小児科" sheetId="4" r:id="rId4"/>
    <sheet name="人工透析"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4" l="1"/>
  <c r="L34" i="5"/>
  <c r="L32" i="5"/>
  <c r="L31" i="5"/>
  <c r="L30" i="5"/>
  <c r="L29" i="5"/>
  <c r="L28" i="5"/>
  <c r="L27" i="5"/>
  <c r="L26" i="5"/>
  <c r="L31" i="4"/>
  <c r="L33" i="4"/>
  <c r="L32" i="4"/>
  <c r="L30" i="4"/>
  <c r="L29" i="4"/>
  <c r="L28" i="4"/>
  <c r="L24" i="4"/>
  <c r="L23" i="4"/>
  <c r="L22" i="4"/>
  <c r="L21" i="4"/>
  <c r="L20" i="4"/>
  <c r="L19" i="4"/>
  <c r="R106" i="1" l="1"/>
  <c r="R105" i="1"/>
  <c r="R104" i="1"/>
  <c r="R103" i="1"/>
  <c r="R102" i="1"/>
  <c r="R101" i="1"/>
  <c r="R100" i="1"/>
  <c r="R99" i="1"/>
  <c r="H8" i="3"/>
  <c r="H2" i="3"/>
  <c r="H3" i="3"/>
  <c r="H4" i="3"/>
  <c r="R107" i="1" l="1"/>
  <c r="H5" i="3"/>
  <c r="H6" i="3"/>
  <c r="H7" i="3"/>
  <c r="R75" i="1"/>
  <c r="R74" i="1"/>
  <c r="R73" i="1"/>
  <c r="R72" i="1"/>
  <c r="R71" i="1"/>
  <c r="R70" i="1"/>
  <c r="R69" i="1"/>
  <c r="R68" i="1"/>
  <c r="R67" i="1"/>
  <c r="Q71" i="1"/>
  <c r="Q70" i="1"/>
  <c r="Q69" i="1"/>
  <c r="Q68" i="1"/>
  <c r="Q67" i="1"/>
  <c r="Q76" i="1" l="1"/>
  <c r="R76" i="1"/>
  <c r="D84" i="1"/>
  <c r="D83" i="1"/>
  <c r="D82" i="1"/>
  <c r="D81" i="1"/>
  <c r="D80" i="1"/>
  <c r="D79" i="1"/>
  <c r="D78" i="1"/>
  <c r="D77" i="1"/>
  <c r="D76" i="1"/>
  <c r="D68" i="1"/>
  <c r="D72" i="1"/>
  <c r="D71" i="1"/>
  <c r="D70" i="1"/>
  <c r="D69" i="1"/>
  <c r="D67" i="1"/>
  <c r="D66" i="1"/>
  <c r="D65" i="1"/>
  <c r="D64" i="1"/>
  <c r="F62" i="1"/>
  <c r="E62" i="1"/>
  <c r="B62" i="1"/>
  <c r="E56" i="1"/>
  <c r="F56" i="1"/>
  <c r="D56" i="1"/>
  <c r="C56" i="1"/>
  <c r="D85" i="1" l="1"/>
  <c r="D73" i="1"/>
</calcChain>
</file>

<file path=xl/sharedStrings.xml><?xml version="1.0" encoding="utf-8"?>
<sst xmlns="http://schemas.openxmlformats.org/spreadsheetml/2006/main" count="852" uniqueCount="430">
  <si>
    <t>二次医療圏</t>
    <rPh sb="0" eb="2">
      <t>ニジ</t>
    </rPh>
    <rPh sb="2" eb="5">
      <t>イリョウケン</t>
    </rPh>
    <phoneticPr fontId="1"/>
  </si>
  <si>
    <t>医療機関</t>
    <rPh sb="0" eb="2">
      <t>イリョウ</t>
    </rPh>
    <rPh sb="2" eb="4">
      <t>キカン</t>
    </rPh>
    <phoneticPr fontId="1"/>
  </si>
  <si>
    <t>実績</t>
    <rPh sb="0" eb="2">
      <t>ジッセキ</t>
    </rPh>
    <phoneticPr fontId="1"/>
  </si>
  <si>
    <t>類似近接</t>
    <rPh sb="0" eb="2">
      <t>ルイジ</t>
    </rPh>
    <rPh sb="2" eb="4">
      <t>キンセツ</t>
    </rPh>
    <phoneticPr fontId="1"/>
  </si>
  <si>
    <t>南渡島</t>
    <rPh sb="0" eb="1">
      <t>ミナミ</t>
    </rPh>
    <rPh sb="1" eb="3">
      <t>オシマ</t>
    </rPh>
    <phoneticPr fontId="1"/>
  </si>
  <si>
    <t>○</t>
    <phoneticPr fontId="1"/>
  </si>
  <si>
    <t>社会福祉法人　北海道社会事業協会　函館病院</t>
    <rPh sb="0" eb="2">
      <t>シャカイ</t>
    </rPh>
    <rPh sb="2" eb="4">
      <t>フクシ</t>
    </rPh>
    <rPh sb="4" eb="6">
      <t>ホウジン</t>
    </rPh>
    <rPh sb="7" eb="10">
      <t>ホッカイドウ</t>
    </rPh>
    <rPh sb="10" eb="12">
      <t>シャカイ</t>
    </rPh>
    <rPh sb="12" eb="14">
      <t>ジギョウ</t>
    </rPh>
    <rPh sb="14" eb="16">
      <t>キョウカイ</t>
    </rPh>
    <rPh sb="17" eb="19">
      <t>ハコダテ</t>
    </rPh>
    <rPh sb="19" eb="21">
      <t>ビョウイン</t>
    </rPh>
    <phoneticPr fontId="1"/>
  </si>
  <si>
    <t>木古内町国民健康保険病院</t>
    <rPh sb="0" eb="4">
      <t>キコナイチョウ</t>
    </rPh>
    <rPh sb="4" eb="6">
      <t>コクミン</t>
    </rPh>
    <rPh sb="6" eb="8">
      <t>ケンコウ</t>
    </rPh>
    <rPh sb="8" eb="10">
      <t>ホケン</t>
    </rPh>
    <rPh sb="10" eb="12">
      <t>ビョウイン</t>
    </rPh>
    <phoneticPr fontId="1"/>
  </si>
  <si>
    <t>○</t>
    <phoneticPr fontId="1"/>
  </si>
  <si>
    <t>独立行政法人国立病院機構函館病院</t>
    <rPh sb="0" eb="12">
      <t>ドクリツギョウセイホウジンコクリツビョウインキコウ</t>
    </rPh>
    <rPh sb="12" eb="16">
      <t>ハコダテビョウイン</t>
    </rPh>
    <phoneticPr fontId="1"/>
  </si>
  <si>
    <t>市立函館南茅部病院</t>
    <rPh sb="0" eb="2">
      <t>シリツ</t>
    </rPh>
    <rPh sb="2" eb="4">
      <t>ハコダテ</t>
    </rPh>
    <rPh sb="4" eb="7">
      <t>ミナミカヤベ</t>
    </rPh>
    <rPh sb="7" eb="9">
      <t>ビョウイン</t>
    </rPh>
    <phoneticPr fontId="1"/>
  </si>
  <si>
    <t>○</t>
    <phoneticPr fontId="1"/>
  </si>
  <si>
    <t>函館赤十字病院</t>
    <rPh sb="0" eb="2">
      <t>ハコダテ</t>
    </rPh>
    <rPh sb="2" eb="5">
      <t>セキジュウジ</t>
    </rPh>
    <rPh sb="5" eb="7">
      <t>ビョウイン</t>
    </rPh>
    <phoneticPr fontId="1"/>
  </si>
  <si>
    <t>函館市医師会病院</t>
    <rPh sb="0" eb="3">
      <t>ハコダテシ</t>
    </rPh>
    <rPh sb="3" eb="6">
      <t>イシカイ</t>
    </rPh>
    <rPh sb="6" eb="8">
      <t>ビョウイン</t>
    </rPh>
    <phoneticPr fontId="1"/>
  </si>
  <si>
    <t>○</t>
    <phoneticPr fontId="1"/>
  </si>
  <si>
    <t>松前町立松前病院</t>
    <rPh sb="0" eb="2">
      <t>マツマエ</t>
    </rPh>
    <rPh sb="2" eb="4">
      <t>チョウリツ</t>
    </rPh>
    <rPh sb="4" eb="6">
      <t>マツマエ</t>
    </rPh>
    <rPh sb="6" eb="8">
      <t>ビョウイン</t>
    </rPh>
    <phoneticPr fontId="1"/>
  </si>
  <si>
    <t>南檜山</t>
    <rPh sb="0" eb="1">
      <t>ミナミ</t>
    </rPh>
    <rPh sb="1" eb="3">
      <t>ヒヤマ</t>
    </rPh>
    <phoneticPr fontId="1"/>
  </si>
  <si>
    <t>厚沢部町国民健康保険病院</t>
    <rPh sb="0" eb="4">
      <t>アッサブチョウ</t>
    </rPh>
    <rPh sb="4" eb="6">
      <t>コクミン</t>
    </rPh>
    <rPh sb="6" eb="8">
      <t>ケンコウ</t>
    </rPh>
    <rPh sb="8" eb="10">
      <t>ホケン</t>
    </rPh>
    <rPh sb="10" eb="12">
      <t>ビョウイン</t>
    </rPh>
    <phoneticPr fontId="1"/>
  </si>
  <si>
    <t>奥尻町国民健康保険病院</t>
    <rPh sb="0" eb="3">
      <t>オクシリチョウ</t>
    </rPh>
    <rPh sb="3" eb="5">
      <t>コクミン</t>
    </rPh>
    <rPh sb="5" eb="7">
      <t>ケンコウ</t>
    </rPh>
    <rPh sb="7" eb="9">
      <t>ホケン</t>
    </rPh>
    <rPh sb="9" eb="11">
      <t>ビョウイン</t>
    </rPh>
    <phoneticPr fontId="1"/>
  </si>
  <si>
    <t>○</t>
    <phoneticPr fontId="1"/>
  </si>
  <si>
    <t>北渡島檜山</t>
    <rPh sb="0" eb="1">
      <t>キタ</t>
    </rPh>
    <rPh sb="1" eb="3">
      <t>オシマ</t>
    </rPh>
    <rPh sb="3" eb="5">
      <t>ヒヤマ</t>
    </rPh>
    <phoneticPr fontId="1"/>
  </si>
  <si>
    <t>長万部町立病院</t>
    <rPh sb="0" eb="3">
      <t>オシャマンベ</t>
    </rPh>
    <rPh sb="3" eb="5">
      <t>チョウリツ</t>
    </rPh>
    <rPh sb="5" eb="7">
      <t>ビョウイン</t>
    </rPh>
    <phoneticPr fontId="1"/>
  </si>
  <si>
    <t>八雲町熊石国民健康保険病院</t>
    <rPh sb="0" eb="3">
      <t>ヤクモチョウ</t>
    </rPh>
    <rPh sb="3" eb="5">
      <t>クマイシ</t>
    </rPh>
    <rPh sb="5" eb="7">
      <t>コクミン</t>
    </rPh>
    <rPh sb="7" eb="9">
      <t>ケンコウ</t>
    </rPh>
    <rPh sb="9" eb="11">
      <t>ホケン</t>
    </rPh>
    <rPh sb="11" eb="13">
      <t>ビョウイン</t>
    </rPh>
    <phoneticPr fontId="1"/>
  </si>
  <si>
    <t>せたな町立国保病院</t>
    <rPh sb="3" eb="5">
      <t>チョウリツ</t>
    </rPh>
    <rPh sb="5" eb="7">
      <t>コクホ</t>
    </rPh>
    <rPh sb="7" eb="9">
      <t>ビョウイン</t>
    </rPh>
    <phoneticPr fontId="1"/>
  </si>
  <si>
    <t>今金町国保病院</t>
    <rPh sb="0" eb="3">
      <t>イマカネチョウ</t>
    </rPh>
    <rPh sb="3" eb="5">
      <t>コクホ</t>
    </rPh>
    <rPh sb="5" eb="7">
      <t>ビョウイン</t>
    </rPh>
    <phoneticPr fontId="1"/>
  </si>
  <si>
    <t>後志</t>
    <rPh sb="0" eb="2">
      <t>シリベシ</t>
    </rPh>
    <phoneticPr fontId="1"/>
  </si>
  <si>
    <t>社会福祉法人　北海道社会事業協会　岩内病院</t>
    <rPh sb="0" eb="2">
      <t>シャカイ</t>
    </rPh>
    <rPh sb="2" eb="4">
      <t>フクシ</t>
    </rPh>
    <rPh sb="4" eb="6">
      <t>ホウジン</t>
    </rPh>
    <rPh sb="7" eb="10">
      <t>ホッカイドウ</t>
    </rPh>
    <rPh sb="10" eb="12">
      <t>シャカイ</t>
    </rPh>
    <rPh sb="12" eb="14">
      <t>ジギョウ</t>
    </rPh>
    <rPh sb="14" eb="16">
      <t>キョウカイ</t>
    </rPh>
    <rPh sb="17" eb="19">
      <t>イワナイ</t>
    </rPh>
    <rPh sb="19" eb="21">
      <t>ビョウイン</t>
    </rPh>
    <phoneticPr fontId="1"/>
  </si>
  <si>
    <t>南空知</t>
    <rPh sb="0" eb="1">
      <t>ミナミ</t>
    </rPh>
    <rPh sb="1" eb="3">
      <t>ソラチ</t>
    </rPh>
    <phoneticPr fontId="1"/>
  </si>
  <si>
    <t>国民健康保険由仁町立病院（現・診療所）</t>
    <rPh sb="0" eb="2">
      <t>コクミン</t>
    </rPh>
    <rPh sb="2" eb="4">
      <t>ケンコウ</t>
    </rPh>
    <rPh sb="4" eb="6">
      <t>ホケン</t>
    </rPh>
    <rPh sb="6" eb="8">
      <t>ユニ</t>
    </rPh>
    <rPh sb="8" eb="10">
      <t>チョウリツ</t>
    </rPh>
    <rPh sb="10" eb="12">
      <t>ビョウイン</t>
    </rPh>
    <rPh sb="13" eb="14">
      <t>ゲン</t>
    </rPh>
    <rPh sb="15" eb="18">
      <t>シンリョウショ</t>
    </rPh>
    <phoneticPr fontId="1"/>
  </si>
  <si>
    <t>市立三笠総合病院</t>
    <rPh sb="0" eb="2">
      <t>シリツ</t>
    </rPh>
    <rPh sb="2" eb="8">
      <t>ミカサソウゴウビョウイン</t>
    </rPh>
    <phoneticPr fontId="1"/>
  </si>
  <si>
    <t>国民健康保険町立南幌病院</t>
    <rPh sb="0" eb="2">
      <t>コクミン</t>
    </rPh>
    <rPh sb="2" eb="4">
      <t>ケンコウ</t>
    </rPh>
    <rPh sb="4" eb="6">
      <t>ホケン</t>
    </rPh>
    <rPh sb="6" eb="8">
      <t>チョウリツ</t>
    </rPh>
    <rPh sb="8" eb="10">
      <t>ナンポロ</t>
    </rPh>
    <rPh sb="10" eb="12">
      <t>ビョウイン</t>
    </rPh>
    <phoneticPr fontId="1"/>
  </si>
  <si>
    <t>国民健康保険月形町立病院</t>
    <rPh sb="0" eb="2">
      <t>コクミン</t>
    </rPh>
    <rPh sb="2" eb="4">
      <t>ケンコウ</t>
    </rPh>
    <rPh sb="4" eb="6">
      <t>ホケン</t>
    </rPh>
    <rPh sb="6" eb="8">
      <t>ツキガタ</t>
    </rPh>
    <rPh sb="8" eb="10">
      <t>チョウリツ</t>
    </rPh>
    <rPh sb="10" eb="12">
      <t>ビョウイン</t>
    </rPh>
    <phoneticPr fontId="1"/>
  </si>
  <si>
    <t>市立美唄病院</t>
    <rPh sb="0" eb="2">
      <t>シリツ</t>
    </rPh>
    <rPh sb="2" eb="4">
      <t>ビバイ</t>
    </rPh>
    <rPh sb="4" eb="6">
      <t>ビョウイン</t>
    </rPh>
    <phoneticPr fontId="1"/>
  </si>
  <si>
    <t>栗山赤十字病院</t>
    <rPh sb="0" eb="2">
      <t>クリヤマ</t>
    </rPh>
    <rPh sb="2" eb="5">
      <t>セキジュウジ</t>
    </rPh>
    <rPh sb="5" eb="7">
      <t>ビョウイン</t>
    </rPh>
    <phoneticPr fontId="1"/>
  </si>
  <si>
    <t>自治体唯一の
内科標榜</t>
    <rPh sb="0" eb="3">
      <t>ジチタイ</t>
    </rPh>
    <rPh sb="3" eb="5">
      <t>ユイイツ</t>
    </rPh>
    <rPh sb="7" eb="9">
      <t>ナイカ</t>
    </rPh>
    <rPh sb="9" eb="11">
      <t>ヒョウボウ</t>
    </rPh>
    <phoneticPr fontId="1"/>
  </si>
  <si>
    <t>自治体唯一の
入院病床</t>
    <rPh sb="0" eb="3">
      <t>ジチタイ</t>
    </rPh>
    <rPh sb="3" eb="5">
      <t>ユイイツ</t>
    </rPh>
    <rPh sb="7" eb="9">
      <t>ニュウイン</t>
    </rPh>
    <rPh sb="9" eb="11">
      <t>ビョウショウ</t>
    </rPh>
    <phoneticPr fontId="1"/>
  </si>
  <si>
    <t>中空知</t>
    <rPh sb="0" eb="1">
      <t>ナカ</t>
    </rPh>
    <rPh sb="1" eb="3">
      <t>ソラチ</t>
    </rPh>
    <phoneticPr fontId="1"/>
  </si>
  <si>
    <t>市立芦別病院</t>
    <rPh sb="0" eb="2">
      <t>シリツ</t>
    </rPh>
    <rPh sb="2" eb="4">
      <t>アシベツ</t>
    </rPh>
    <rPh sb="4" eb="6">
      <t>ビョウイン</t>
    </rPh>
    <phoneticPr fontId="1"/>
  </si>
  <si>
    <t>西胆振</t>
    <rPh sb="0" eb="1">
      <t>ニシ</t>
    </rPh>
    <rPh sb="1" eb="3">
      <t>イブリ</t>
    </rPh>
    <phoneticPr fontId="1"/>
  </si>
  <si>
    <t>社会福祉法人　北海道社会事業協会　洞爺病院</t>
    <rPh sb="0" eb="6">
      <t>シャカイフクシホウジン</t>
    </rPh>
    <rPh sb="7" eb="16">
      <t>ホッカイドウシャカイジギョウキョウカイ</t>
    </rPh>
    <rPh sb="17" eb="19">
      <t>トウヤ</t>
    </rPh>
    <rPh sb="19" eb="21">
      <t>ビョウイン</t>
    </rPh>
    <phoneticPr fontId="1"/>
  </si>
  <si>
    <t>独立行政法人地域医療推進機構　登別病院</t>
    <rPh sb="0" eb="2">
      <t>ドクリツ</t>
    </rPh>
    <rPh sb="2" eb="4">
      <t>ギョウセイ</t>
    </rPh>
    <rPh sb="4" eb="6">
      <t>ホウジン</t>
    </rPh>
    <rPh sb="6" eb="8">
      <t>チイキ</t>
    </rPh>
    <rPh sb="8" eb="10">
      <t>イリョウ</t>
    </rPh>
    <rPh sb="10" eb="12">
      <t>スイシン</t>
    </rPh>
    <rPh sb="12" eb="14">
      <t>キコウ</t>
    </rPh>
    <rPh sb="15" eb="17">
      <t>ノボリベツ</t>
    </rPh>
    <rPh sb="17" eb="19">
      <t>ビョウイン</t>
    </rPh>
    <phoneticPr fontId="1"/>
  </si>
  <si>
    <t>○</t>
    <phoneticPr fontId="1"/>
  </si>
  <si>
    <t>東胆振</t>
    <rPh sb="0" eb="1">
      <t>ヒガシ</t>
    </rPh>
    <rPh sb="1" eb="3">
      <t>イブリ</t>
    </rPh>
    <phoneticPr fontId="1"/>
  </si>
  <si>
    <t>白老町立国民健康保険病院</t>
    <rPh sb="0" eb="2">
      <t>シラオイ</t>
    </rPh>
    <rPh sb="2" eb="4">
      <t>チョウリツ</t>
    </rPh>
    <rPh sb="4" eb="6">
      <t>コクミン</t>
    </rPh>
    <rPh sb="6" eb="8">
      <t>ケンコウ</t>
    </rPh>
    <rPh sb="8" eb="10">
      <t>ホケン</t>
    </rPh>
    <rPh sb="10" eb="12">
      <t>ビョウイン</t>
    </rPh>
    <phoneticPr fontId="1"/>
  </si>
  <si>
    <t>日高</t>
    <rPh sb="0" eb="2">
      <t>ヒダカ</t>
    </rPh>
    <phoneticPr fontId="1"/>
  </si>
  <si>
    <t>日高町立門別国民健康保険病院</t>
    <rPh sb="0" eb="2">
      <t>ヒダカ</t>
    </rPh>
    <rPh sb="2" eb="4">
      <t>チョウリツ</t>
    </rPh>
    <rPh sb="4" eb="6">
      <t>モンベツ</t>
    </rPh>
    <rPh sb="6" eb="8">
      <t>コクミン</t>
    </rPh>
    <rPh sb="8" eb="10">
      <t>ケンコウ</t>
    </rPh>
    <rPh sb="10" eb="12">
      <t>ホケン</t>
    </rPh>
    <rPh sb="12" eb="14">
      <t>ビョウイン</t>
    </rPh>
    <phoneticPr fontId="1"/>
  </si>
  <si>
    <t>新ひだか町立三石国民健康保険病院</t>
    <rPh sb="0" eb="1">
      <t>シン</t>
    </rPh>
    <rPh sb="4" eb="6">
      <t>チョウリツ</t>
    </rPh>
    <rPh sb="6" eb="8">
      <t>ミツイシ</t>
    </rPh>
    <rPh sb="8" eb="10">
      <t>コクミン</t>
    </rPh>
    <rPh sb="10" eb="12">
      <t>ケンコウ</t>
    </rPh>
    <rPh sb="12" eb="14">
      <t>ホケン</t>
    </rPh>
    <rPh sb="14" eb="16">
      <t>ビョウイン</t>
    </rPh>
    <phoneticPr fontId="1"/>
  </si>
  <si>
    <t>新ひだか町立静内病院</t>
    <rPh sb="0" eb="1">
      <t>シン</t>
    </rPh>
    <rPh sb="4" eb="6">
      <t>チョウリツ</t>
    </rPh>
    <rPh sb="6" eb="8">
      <t>シズナイ</t>
    </rPh>
    <rPh sb="8" eb="10">
      <t>ビョウイン</t>
    </rPh>
    <phoneticPr fontId="1"/>
  </si>
  <si>
    <t>○</t>
    <phoneticPr fontId="1"/>
  </si>
  <si>
    <t>上川中部</t>
    <rPh sb="0" eb="2">
      <t>カミカワ</t>
    </rPh>
    <rPh sb="2" eb="4">
      <t>チュウブ</t>
    </rPh>
    <phoneticPr fontId="1"/>
  </si>
  <si>
    <t>市立旭川病院</t>
    <rPh sb="0" eb="2">
      <t>シリツ</t>
    </rPh>
    <rPh sb="2" eb="4">
      <t>アサヒカワ</t>
    </rPh>
    <rPh sb="4" eb="6">
      <t>ビョウイン</t>
    </rPh>
    <phoneticPr fontId="1"/>
  </si>
  <si>
    <t>上川北部</t>
    <rPh sb="0" eb="2">
      <t>カミカワ</t>
    </rPh>
    <rPh sb="2" eb="4">
      <t>ホクブ</t>
    </rPh>
    <phoneticPr fontId="1"/>
  </si>
  <si>
    <t>国民健康保険町立和寒病院</t>
    <rPh sb="0" eb="2">
      <t>コクミン</t>
    </rPh>
    <rPh sb="2" eb="4">
      <t>ケンコウ</t>
    </rPh>
    <rPh sb="4" eb="6">
      <t>ホケン</t>
    </rPh>
    <rPh sb="6" eb="8">
      <t>チョウリツ</t>
    </rPh>
    <rPh sb="8" eb="10">
      <t>ワッサム</t>
    </rPh>
    <rPh sb="10" eb="12">
      <t>ビョウイン</t>
    </rPh>
    <phoneticPr fontId="1"/>
  </si>
  <si>
    <t>JA北海道厚生連美深厚生病院</t>
    <rPh sb="2" eb="5">
      <t>ホッカイドウ</t>
    </rPh>
    <rPh sb="5" eb="8">
      <t>コウセイレン</t>
    </rPh>
    <rPh sb="8" eb="10">
      <t>ビフカ</t>
    </rPh>
    <rPh sb="10" eb="12">
      <t>コウセイ</t>
    </rPh>
    <rPh sb="12" eb="14">
      <t>ビョウイン</t>
    </rPh>
    <phoneticPr fontId="1"/>
  </si>
  <si>
    <t>町立下川病院</t>
    <rPh sb="0" eb="2">
      <t>チョウリツ</t>
    </rPh>
    <rPh sb="2" eb="4">
      <t>シモカワ</t>
    </rPh>
    <rPh sb="4" eb="6">
      <t>ビョウイン</t>
    </rPh>
    <phoneticPr fontId="1"/>
  </si>
  <si>
    <t>富良野</t>
    <rPh sb="0" eb="3">
      <t>フラノ</t>
    </rPh>
    <phoneticPr fontId="1"/>
  </si>
  <si>
    <t>上富良野町立病院</t>
    <rPh sb="0" eb="4">
      <t>カミフラノ</t>
    </rPh>
    <rPh sb="4" eb="6">
      <t>チョウリツ</t>
    </rPh>
    <rPh sb="6" eb="8">
      <t>ビョウイン</t>
    </rPh>
    <phoneticPr fontId="1"/>
  </si>
  <si>
    <t>宗谷</t>
    <rPh sb="0" eb="2">
      <t>ソウヤ</t>
    </rPh>
    <phoneticPr fontId="1"/>
  </si>
  <si>
    <t>猿払村国民健康保険病院</t>
    <rPh sb="0" eb="3">
      <t>サルフツムラ</t>
    </rPh>
    <rPh sb="3" eb="5">
      <t>コクミン</t>
    </rPh>
    <rPh sb="5" eb="7">
      <t>ケンコウ</t>
    </rPh>
    <rPh sb="7" eb="9">
      <t>ホケン</t>
    </rPh>
    <rPh sb="9" eb="11">
      <t>ビョウイン</t>
    </rPh>
    <phoneticPr fontId="1"/>
  </si>
  <si>
    <t>利尻島国民健康保険病院</t>
    <rPh sb="0" eb="3">
      <t>リシリトウ</t>
    </rPh>
    <rPh sb="3" eb="5">
      <t>コクミン</t>
    </rPh>
    <rPh sb="5" eb="7">
      <t>ケンコウ</t>
    </rPh>
    <rPh sb="7" eb="9">
      <t>ホケン</t>
    </rPh>
    <rPh sb="9" eb="11">
      <t>ビョウイン</t>
    </rPh>
    <phoneticPr fontId="1"/>
  </si>
  <si>
    <t>中頓別町国民健康保険病院</t>
    <rPh sb="0" eb="4">
      <t>ナカトンベツチョウ</t>
    </rPh>
    <rPh sb="4" eb="6">
      <t>コクミン</t>
    </rPh>
    <rPh sb="6" eb="8">
      <t>ケンコウ</t>
    </rPh>
    <rPh sb="8" eb="10">
      <t>ホケン</t>
    </rPh>
    <rPh sb="10" eb="12">
      <t>ビョウイン</t>
    </rPh>
    <phoneticPr fontId="1"/>
  </si>
  <si>
    <t>北網</t>
    <rPh sb="0" eb="2">
      <t>ホクモウ</t>
    </rPh>
    <phoneticPr fontId="1"/>
  </si>
  <si>
    <t>斜里町国民健康保険病院</t>
    <rPh sb="0" eb="3">
      <t>シャリチョウ</t>
    </rPh>
    <rPh sb="3" eb="5">
      <t>コクミン</t>
    </rPh>
    <rPh sb="5" eb="7">
      <t>ケンコウ</t>
    </rPh>
    <rPh sb="7" eb="9">
      <t>ホケン</t>
    </rPh>
    <rPh sb="9" eb="11">
      <t>ビョウイン</t>
    </rPh>
    <phoneticPr fontId="1"/>
  </si>
  <si>
    <t>○</t>
    <phoneticPr fontId="1"/>
  </si>
  <si>
    <t>小清水赤十字病院</t>
    <rPh sb="0" eb="3">
      <t>コシミズ</t>
    </rPh>
    <rPh sb="3" eb="6">
      <t>セキジュウジ</t>
    </rPh>
    <rPh sb="6" eb="8">
      <t>ビョウイン</t>
    </rPh>
    <phoneticPr fontId="1"/>
  </si>
  <si>
    <t>JA北海道厚生連常呂厚生病院</t>
    <rPh sb="2" eb="5">
      <t>ホッカイドウ</t>
    </rPh>
    <rPh sb="5" eb="8">
      <t>コウセイレン</t>
    </rPh>
    <rPh sb="8" eb="10">
      <t>トコロ</t>
    </rPh>
    <rPh sb="10" eb="12">
      <t>コウセイ</t>
    </rPh>
    <rPh sb="12" eb="14">
      <t>ビョウイン</t>
    </rPh>
    <phoneticPr fontId="1"/>
  </si>
  <si>
    <t>遠紋</t>
    <rPh sb="0" eb="2">
      <t>エンモン</t>
    </rPh>
    <phoneticPr fontId="1"/>
  </si>
  <si>
    <t>滝上町国民健康保険病院</t>
    <rPh sb="0" eb="3">
      <t>タキノウエチョウ</t>
    </rPh>
    <rPh sb="3" eb="5">
      <t>コクミン</t>
    </rPh>
    <rPh sb="5" eb="7">
      <t>ケンコウ</t>
    </rPh>
    <rPh sb="7" eb="9">
      <t>ホケン</t>
    </rPh>
    <rPh sb="9" eb="11">
      <t>ビョウイン</t>
    </rPh>
    <phoneticPr fontId="1"/>
  </si>
  <si>
    <t>雄武町国民健康保険病院</t>
    <rPh sb="0" eb="3">
      <t>オウムチョウ</t>
    </rPh>
    <rPh sb="3" eb="5">
      <t>コクミン</t>
    </rPh>
    <rPh sb="5" eb="7">
      <t>ケンコウ</t>
    </rPh>
    <rPh sb="7" eb="9">
      <t>ホケン</t>
    </rPh>
    <rPh sb="9" eb="11">
      <t>ビョウイン</t>
    </rPh>
    <phoneticPr fontId="1"/>
  </si>
  <si>
    <t>興部町国民健康保険病院</t>
    <rPh sb="0" eb="3">
      <t>オコッペチョウ</t>
    </rPh>
    <rPh sb="3" eb="11">
      <t>コクミンケンコウホケンビョウイン</t>
    </rPh>
    <phoneticPr fontId="1"/>
  </si>
  <si>
    <t>十勝</t>
    <rPh sb="0" eb="2">
      <t>トカチ</t>
    </rPh>
    <phoneticPr fontId="1"/>
  </si>
  <si>
    <t>広尾町国民健康保険病院</t>
    <rPh sb="0" eb="3">
      <t>ヒロオチョウ</t>
    </rPh>
    <rPh sb="3" eb="11">
      <t>コクミンケンコウホケンビョウイン</t>
    </rPh>
    <phoneticPr fontId="1"/>
  </si>
  <si>
    <t>鹿追町国民健康保険病院</t>
    <rPh sb="0" eb="3">
      <t>シカオイチョウ</t>
    </rPh>
    <rPh sb="3" eb="11">
      <t>コクミンケンコウホケンビョウイン</t>
    </rPh>
    <phoneticPr fontId="1"/>
  </si>
  <si>
    <t>公立芽室病院</t>
    <rPh sb="0" eb="2">
      <t>コウリツ</t>
    </rPh>
    <rPh sb="2" eb="4">
      <t>メムロ</t>
    </rPh>
    <rPh sb="4" eb="6">
      <t>ビョウイン</t>
    </rPh>
    <phoneticPr fontId="1"/>
  </si>
  <si>
    <t>本別町国民健康保険病院</t>
    <rPh sb="0" eb="3">
      <t>ホンベツチョウ</t>
    </rPh>
    <rPh sb="3" eb="11">
      <t>コクミンケンコウホケンビョウイン</t>
    </rPh>
    <phoneticPr fontId="1"/>
  </si>
  <si>
    <t>十勝いけだ地域医療センター</t>
    <rPh sb="0" eb="2">
      <t>トカチ</t>
    </rPh>
    <rPh sb="5" eb="7">
      <t>チイキ</t>
    </rPh>
    <rPh sb="7" eb="9">
      <t>イリョウ</t>
    </rPh>
    <phoneticPr fontId="1"/>
  </si>
  <si>
    <t>清水赤十字病院</t>
    <rPh sb="0" eb="2">
      <t>シミズ</t>
    </rPh>
    <rPh sb="2" eb="5">
      <t>セキジュウジ</t>
    </rPh>
    <rPh sb="5" eb="7">
      <t>ビョウイン</t>
    </rPh>
    <phoneticPr fontId="1"/>
  </si>
  <si>
    <t>釧路</t>
    <rPh sb="0" eb="2">
      <t>クシロ</t>
    </rPh>
    <phoneticPr fontId="1"/>
  </si>
  <si>
    <t>町立厚岸病院</t>
    <rPh sb="0" eb="2">
      <t>チョウリツ</t>
    </rPh>
    <rPh sb="2" eb="4">
      <t>アッケシ</t>
    </rPh>
    <rPh sb="4" eb="6">
      <t>ビョウイン</t>
    </rPh>
    <phoneticPr fontId="1"/>
  </si>
  <si>
    <t>JA北海道厚生連　摩周厚生病院</t>
    <rPh sb="2" eb="5">
      <t>ホッカイドウ</t>
    </rPh>
    <rPh sb="5" eb="8">
      <t>コウセイレン</t>
    </rPh>
    <rPh sb="9" eb="11">
      <t>マシュウ</t>
    </rPh>
    <rPh sb="11" eb="13">
      <t>コウセイ</t>
    </rPh>
    <rPh sb="13" eb="15">
      <t>ビョウイン</t>
    </rPh>
    <phoneticPr fontId="1"/>
  </si>
  <si>
    <t>標茶町立病院</t>
    <rPh sb="0" eb="2">
      <t>シベチャ</t>
    </rPh>
    <rPh sb="2" eb="4">
      <t>チョウリツ</t>
    </rPh>
    <rPh sb="4" eb="6">
      <t>ビョウイン</t>
    </rPh>
    <phoneticPr fontId="1"/>
  </si>
  <si>
    <t>根室</t>
    <rPh sb="0" eb="2">
      <t>ネムロ</t>
    </rPh>
    <phoneticPr fontId="1"/>
  </si>
  <si>
    <t>標津町立国民健康保険病院</t>
    <rPh sb="0" eb="2">
      <t>シベツ</t>
    </rPh>
    <rPh sb="2" eb="4">
      <t>チョウリツ</t>
    </rPh>
    <rPh sb="4" eb="6">
      <t>コクミン</t>
    </rPh>
    <rPh sb="6" eb="8">
      <t>ケンコウ</t>
    </rPh>
    <rPh sb="8" eb="10">
      <t>ホケン</t>
    </rPh>
    <rPh sb="10" eb="12">
      <t>ビョウイン</t>
    </rPh>
    <phoneticPr fontId="1"/>
  </si>
  <si>
    <t>町立別海病院</t>
    <rPh sb="0" eb="2">
      <t>チョウリツ</t>
    </rPh>
    <rPh sb="2" eb="4">
      <t>ベツカイ</t>
    </rPh>
    <rPh sb="4" eb="6">
      <t>ビョウイン</t>
    </rPh>
    <phoneticPr fontId="1"/>
  </si>
  <si>
    <t>直近内科</t>
    <rPh sb="0" eb="2">
      <t>チョッキン</t>
    </rPh>
    <rPh sb="2" eb="4">
      <t>ナイカ</t>
    </rPh>
    <phoneticPr fontId="1"/>
  </si>
  <si>
    <t>5未満</t>
    <rPh sb="1" eb="3">
      <t>ミマン</t>
    </rPh>
    <phoneticPr fontId="1"/>
  </si>
  <si>
    <t>備考</t>
    <rPh sb="0" eb="2">
      <t>ビコウ</t>
    </rPh>
    <phoneticPr fontId="1"/>
  </si>
  <si>
    <t>町立江良診療所は現在常勤医不在のためカウントせず</t>
    <rPh sb="0" eb="2">
      <t>チョウリツ</t>
    </rPh>
    <rPh sb="2" eb="4">
      <t>エラ</t>
    </rPh>
    <rPh sb="4" eb="7">
      <t>シンリョウショ</t>
    </rPh>
    <rPh sb="8" eb="10">
      <t>ゲンザイ</t>
    </rPh>
    <rPh sb="10" eb="13">
      <t>ジョウキンイ</t>
    </rPh>
    <rPh sb="13" eb="15">
      <t>フザイ</t>
    </rPh>
    <phoneticPr fontId="1"/>
  </si>
  <si>
    <t>直近病院
(精神単科除)</t>
    <rPh sb="0" eb="2">
      <t>チョッキン</t>
    </rPh>
    <rPh sb="2" eb="4">
      <t>ビョウイン</t>
    </rPh>
    <rPh sb="6" eb="8">
      <t>セイシン</t>
    </rPh>
    <rPh sb="8" eb="10">
      <t>タンカ</t>
    </rPh>
    <rPh sb="10" eb="11">
      <t>ノゾ</t>
    </rPh>
    <phoneticPr fontId="1"/>
  </si>
  <si>
    <t>※</t>
    <phoneticPr fontId="1"/>
  </si>
  <si>
    <t>5未満</t>
    <rPh sb="1" eb="3">
      <t>ミマン</t>
    </rPh>
    <phoneticPr fontId="1"/>
  </si>
  <si>
    <t>豊富町国民健康保険病院（現・診療所）</t>
    <rPh sb="0" eb="3">
      <t>トヨトミチョウ</t>
    </rPh>
    <rPh sb="3" eb="5">
      <t>コクミン</t>
    </rPh>
    <rPh sb="5" eb="7">
      <t>ケンコウ</t>
    </rPh>
    <rPh sb="7" eb="9">
      <t>ホケン</t>
    </rPh>
    <rPh sb="9" eb="11">
      <t>ビョウイン</t>
    </rPh>
    <rPh sb="12" eb="13">
      <t>ゲン</t>
    </rPh>
    <rPh sb="14" eb="17">
      <t>シンリョウショ</t>
    </rPh>
    <phoneticPr fontId="1"/>
  </si>
  <si>
    <t>森町国民健康保険病院</t>
    <rPh sb="0" eb="2">
      <t>モリマチ</t>
    </rPh>
    <rPh sb="2" eb="4">
      <t>コクミン</t>
    </rPh>
    <rPh sb="4" eb="6">
      <t>ケンコウ</t>
    </rPh>
    <rPh sb="6" eb="8">
      <t>ホケン</t>
    </rPh>
    <rPh sb="8" eb="10">
      <t>ビョウイン</t>
    </rPh>
    <phoneticPr fontId="1"/>
  </si>
  <si>
    <t>○</t>
    <phoneticPr fontId="1"/>
  </si>
  <si>
    <t>○</t>
    <phoneticPr fontId="1"/>
  </si>
  <si>
    <t>道北</t>
    <rPh sb="0" eb="2">
      <t>ドウホク</t>
    </rPh>
    <phoneticPr fontId="1"/>
  </si>
  <si>
    <t>オホーツク</t>
    <phoneticPr fontId="1"/>
  </si>
  <si>
    <t>十勝</t>
    <rPh sb="0" eb="2">
      <t>トカチ</t>
    </rPh>
    <phoneticPr fontId="1"/>
  </si>
  <si>
    <t>釧根</t>
    <rPh sb="0" eb="2">
      <t>センコン</t>
    </rPh>
    <phoneticPr fontId="1"/>
  </si>
  <si>
    <t>道北・道東</t>
    <rPh sb="0" eb="2">
      <t>ドウホク</t>
    </rPh>
    <rPh sb="3" eb="5">
      <t>ドウトウ</t>
    </rPh>
    <phoneticPr fontId="1"/>
  </si>
  <si>
    <t>32/54</t>
    <phoneticPr fontId="1"/>
  </si>
  <si>
    <t>（うち道東・道北）</t>
    <rPh sb="3" eb="5">
      <t>ドウトウ</t>
    </rPh>
    <rPh sb="6" eb="8">
      <t>ドウホク</t>
    </rPh>
    <phoneticPr fontId="1"/>
  </si>
  <si>
    <t>22/26</t>
    <phoneticPr fontId="1"/>
  </si>
  <si>
    <t>15/54</t>
    <phoneticPr fontId="1"/>
  </si>
  <si>
    <t>10/26</t>
    <phoneticPr fontId="1"/>
  </si>
  <si>
    <t>～５</t>
    <phoneticPr fontId="1"/>
  </si>
  <si>
    <t>～１０</t>
    <phoneticPr fontId="1"/>
  </si>
  <si>
    <t>～２０</t>
    <phoneticPr fontId="1"/>
  </si>
  <si>
    <t>～３０</t>
  </si>
  <si>
    <t>～３０</t>
    <phoneticPr fontId="1"/>
  </si>
  <si>
    <t>～４０</t>
  </si>
  <si>
    <t>～４０</t>
    <phoneticPr fontId="1"/>
  </si>
  <si>
    <t>合計</t>
    <rPh sb="0" eb="2">
      <t>ゴウケイ</t>
    </rPh>
    <phoneticPr fontId="1"/>
  </si>
  <si>
    <t>（奥尻国保を除く）</t>
    <rPh sb="1" eb="3">
      <t>オクシリ</t>
    </rPh>
    <rPh sb="3" eb="5">
      <t>コクホ</t>
    </rPh>
    <rPh sb="6" eb="7">
      <t>ノゾ</t>
    </rPh>
    <phoneticPr fontId="1"/>
  </si>
  <si>
    <t>～５</t>
    <phoneticPr fontId="1"/>
  </si>
  <si>
    <t>～１０</t>
    <phoneticPr fontId="1"/>
  </si>
  <si>
    <t>～２０</t>
    <phoneticPr fontId="1"/>
  </si>
  <si>
    <t>～５０</t>
  </si>
  <si>
    <t>～６０</t>
  </si>
  <si>
    <t>～７０</t>
  </si>
  <si>
    <t>～８０</t>
  </si>
  <si>
    <t>（利尻国保、奥尻国保を除く）</t>
    <rPh sb="1" eb="3">
      <t>リシリ</t>
    </rPh>
    <rPh sb="3" eb="5">
      <t>コクホ</t>
    </rPh>
    <rPh sb="6" eb="8">
      <t>オクシリ</t>
    </rPh>
    <rPh sb="8" eb="10">
      <t>コクホ</t>
    </rPh>
    <rPh sb="11" eb="12">
      <t>ノゾ</t>
    </rPh>
    <phoneticPr fontId="1"/>
  </si>
  <si>
    <t>最長35.3km（猿払村国民健康保険→浜頓別町国民健康保険病院）</t>
    <rPh sb="0" eb="2">
      <t>サイチョウ</t>
    </rPh>
    <rPh sb="9" eb="18">
      <t>サルフツムラコクミンケンコウ</t>
    </rPh>
    <rPh sb="19" eb="31">
      <t>ハマトンベツチョウ</t>
    </rPh>
    <phoneticPr fontId="1"/>
  </si>
  <si>
    <t>最長76.8km（広尾町国保病院→北斗病院）</t>
    <rPh sb="0" eb="2">
      <t>サイチョウ</t>
    </rPh>
    <rPh sb="9" eb="12">
      <t>ヒロオチョウ</t>
    </rPh>
    <rPh sb="12" eb="14">
      <t>コクボ</t>
    </rPh>
    <rPh sb="14" eb="16">
      <t>ビョウイン</t>
    </rPh>
    <rPh sb="17" eb="21">
      <t>ホクトビョウイン</t>
    </rPh>
    <phoneticPr fontId="1"/>
  </si>
  <si>
    <t>自治体唯一の病床を持つ医療機関（※１）</t>
    <rPh sb="0" eb="3">
      <t>ジチタイ</t>
    </rPh>
    <rPh sb="3" eb="5">
      <t>ユイイツ</t>
    </rPh>
    <rPh sb="6" eb="8">
      <t>ビョウショウ</t>
    </rPh>
    <rPh sb="9" eb="10">
      <t>モ</t>
    </rPh>
    <rPh sb="11" eb="15">
      <t>イリョウキカン</t>
    </rPh>
    <phoneticPr fontId="1"/>
  </si>
  <si>
    <t>※１　精神科病院を除く</t>
    <rPh sb="3" eb="8">
      <t>セイシンカビョウイン</t>
    </rPh>
    <rPh sb="9" eb="10">
      <t>ノゾ</t>
    </rPh>
    <phoneticPr fontId="1"/>
  </si>
  <si>
    <t>自治体唯一の内科標榜医療機関（※２）</t>
    <rPh sb="0" eb="3">
      <t>ジチタイ</t>
    </rPh>
    <rPh sb="3" eb="5">
      <t>ユイイツ</t>
    </rPh>
    <rPh sb="6" eb="8">
      <t>ナイカ</t>
    </rPh>
    <rPh sb="8" eb="10">
      <t>ヒョウボウ</t>
    </rPh>
    <rPh sb="10" eb="14">
      <t>イリョウキカン</t>
    </rPh>
    <phoneticPr fontId="1"/>
  </si>
  <si>
    <t>本調査の限界</t>
    <rPh sb="0" eb="3">
      <t>ホンチョウサ</t>
    </rPh>
    <rPh sb="4" eb="6">
      <t>ゲンカイ</t>
    </rPh>
    <phoneticPr fontId="1"/>
  </si>
  <si>
    <t>・機械的に距離のみでまとめたので、実際に予想される患者の受療行動を必ずしも反映しない</t>
    <rPh sb="1" eb="3">
      <t>キカイ</t>
    </rPh>
    <rPh sb="3" eb="4">
      <t>テキ</t>
    </rPh>
    <rPh sb="5" eb="7">
      <t>キョリ</t>
    </rPh>
    <rPh sb="17" eb="19">
      <t>ジッサイ</t>
    </rPh>
    <rPh sb="20" eb="22">
      <t>ヨソウ</t>
    </rPh>
    <rPh sb="25" eb="27">
      <t>カンジャ</t>
    </rPh>
    <rPh sb="28" eb="30">
      <t>ジュリョウ</t>
    </rPh>
    <rPh sb="30" eb="32">
      <t>コウドウ</t>
    </rPh>
    <rPh sb="33" eb="34">
      <t>カナラ</t>
    </rPh>
    <rPh sb="37" eb="39">
      <t>ハンエイ</t>
    </rPh>
    <phoneticPr fontId="1"/>
  </si>
  <si>
    <t>・医療機関どうしの距離なので、医療機関がカバーする圏域の広さが反映されない</t>
    <rPh sb="1" eb="5">
      <t>イリョウキカン</t>
    </rPh>
    <rPh sb="9" eb="11">
      <t>キョリ</t>
    </rPh>
    <rPh sb="15" eb="19">
      <t>イリョウキカン</t>
    </rPh>
    <rPh sb="25" eb="27">
      <t>ケンイキ</t>
    </rPh>
    <rPh sb="28" eb="29">
      <t>ヒロ</t>
    </rPh>
    <rPh sb="31" eb="33">
      <t>ハンエイ</t>
    </rPh>
    <phoneticPr fontId="1"/>
  </si>
  <si>
    <t>・内科標榜医療機関の医師の専門が必ずしも内科とは限らない。</t>
    <rPh sb="1" eb="3">
      <t>ナイカ</t>
    </rPh>
    <rPh sb="3" eb="5">
      <t>ヒョウボウ</t>
    </rPh>
    <rPh sb="5" eb="9">
      <t>イリョウキカン</t>
    </rPh>
    <rPh sb="10" eb="12">
      <t>イシ</t>
    </rPh>
    <rPh sb="13" eb="15">
      <t>センモン</t>
    </rPh>
    <rPh sb="16" eb="17">
      <t>カナラ</t>
    </rPh>
    <rPh sb="20" eb="22">
      <t>ナイカ</t>
    </rPh>
    <rPh sb="24" eb="25">
      <t>カギ</t>
    </rPh>
    <phoneticPr fontId="1"/>
  </si>
  <si>
    <t>　（精神科医や外科医などの「なんちゃって内科」が除外できない）</t>
    <rPh sb="2" eb="6">
      <t>セイシンカイ</t>
    </rPh>
    <rPh sb="7" eb="10">
      <t>ゲカイ</t>
    </rPh>
    <rPh sb="20" eb="22">
      <t>ナイカ</t>
    </rPh>
    <rPh sb="24" eb="26">
      <t>ジョガイ</t>
    </rPh>
    <phoneticPr fontId="1"/>
  </si>
  <si>
    <t>・通院の困難さは距離だけでは測れない（鉄道やバスの有無、本数を反映しない）</t>
    <rPh sb="1" eb="3">
      <t>ツウイン</t>
    </rPh>
    <rPh sb="4" eb="6">
      <t>コンナン</t>
    </rPh>
    <rPh sb="8" eb="10">
      <t>キョリ</t>
    </rPh>
    <rPh sb="14" eb="15">
      <t>ハカ</t>
    </rPh>
    <rPh sb="19" eb="21">
      <t>テツドウ</t>
    </rPh>
    <rPh sb="25" eb="27">
      <t>ウム</t>
    </rPh>
    <rPh sb="28" eb="30">
      <t>ホンスウ</t>
    </rPh>
    <rPh sb="31" eb="33">
      <t>ハンエイ</t>
    </rPh>
    <phoneticPr fontId="1"/>
  </si>
  <si>
    <t>・有床診でも積極的に急性期を診ている施設があるが、それを反映しない</t>
    <rPh sb="1" eb="3">
      <t>ユウショウ</t>
    </rPh>
    <rPh sb="3" eb="4">
      <t>シン</t>
    </rPh>
    <rPh sb="6" eb="9">
      <t>セッキョクテキ</t>
    </rPh>
    <rPh sb="10" eb="13">
      <t>キュウセイキ</t>
    </rPh>
    <rPh sb="14" eb="15">
      <t>ミ</t>
    </rPh>
    <rPh sb="18" eb="20">
      <t>シセツ</t>
    </rPh>
    <rPh sb="28" eb="30">
      <t>ハンエイ</t>
    </rPh>
    <phoneticPr fontId="1"/>
  </si>
  <si>
    <t>抽出法</t>
    <rPh sb="0" eb="3">
      <t>チュウシュツホウ</t>
    </rPh>
    <phoneticPr fontId="1"/>
  </si>
  <si>
    <t>北海道の「再検証対象医療機関」を対象</t>
    <rPh sb="0" eb="3">
      <t>ホッカイドウ</t>
    </rPh>
    <rPh sb="5" eb="8">
      <t>サイケンショウ</t>
    </rPh>
    <rPh sb="8" eb="10">
      <t>タイショウ</t>
    </rPh>
    <rPh sb="10" eb="14">
      <t>イリョウキカン</t>
    </rPh>
    <rPh sb="16" eb="18">
      <t>タイショウ</t>
    </rPh>
    <phoneticPr fontId="1"/>
  </si>
  <si>
    <t>※２　医師が常勤かつ週４日以上診療を行っている内科標榜医療機関</t>
    <rPh sb="3" eb="5">
      <t>イシ</t>
    </rPh>
    <rPh sb="6" eb="8">
      <t>ジョウキン</t>
    </rPh>
    <rPh sb="10" eb="11">
      <t>シュウ</t>
    </rPh>
    <rPh sb="12" eb="13">
      <t>ニチ</t>
    </rPh>
    <rPh sb="13" eb="15">
      <t>イジョウ</t>
    </rPh>
    <rPh sb="15" eb="17">
      <t>シンリョウ</t>
    </rPh>
    <rPh sb="18" eb="19">
      <t>オコナ</t>
    </rPh>
    <rPh sb="23" eb="31">
      <t>ナイカ</t>
    </rPh>
    <phoneticPr fontId="1"/>
  </si>
  <si>
    <t>　　　（いわゆる「サテライト」でも本院からの派遣でない専属医師が週４日以上診療している場合は含める）</t>
    <rPh sb="17" eb="19">
      <t>ホンイン</t>
    </rPh>
    <rPh sb="22" eb="24">
      <t>ハケン</t>
    </rPh>
    <rPh sb="27" eb="29">
      <t>センゾク</t>
    </rPh>
    <rPh sb="29" eb="31">
      <t>イシ</t>
    </rPh>
    <rPh sb="32" eb="33">
      <t>シュウ</t>
    </rPh>
    <rPh sb="34" eb="35">
      <t>ニチ</t>
    </rPh>
    <rPh sb="35" eb="37">
      <t>イジョウ</t>
    </rPh>
    <rPh sb="37" eb="39">
      <t>シンリョウ</t>
    </rPh>
    <rPh sb="43" eb="45">
      <t>バアイ</t>
    </rPh>
    <rPh sb="46" eb="47">
      <t>フク</t>
    </rPh>
    <phoneticPr fontId="1"/>
  </si>
  <si>
    <t>直近内科標榜医療機関（※２）までの距離</t>
    <rPh sb="0" eb="2">
      <t>チョッキン</t>
    </rPh>
    <rPh sb="2" eb="10">
      <t>ナイカヒョウ</t>
    </rPh>
    <rPh sb="17" eb="19">
      <t>キョリ</t>
    </rPh>
    <phoneticPr fontId="1"/>
  </si>
  <si>
    <t>直近急性期病床保有病院までの距離（※３）</t>
    <rPh sb="0" eb="2">
      <t>チョッキン</t>
    </rPh>
    <rPh sb="2" eb="5">
      <t>キュウセイキ</t>
    </rPh>
    <rPh sb="5" eb="7">
      <t>ビョウショウ</t>
    </rPh>
    <rPh sb="7" eb="9">
      <t>ホユウ</t>
    </rPh>
    <rPh sb="9" eb="11">
      <t>ビョウイン</t>
    </rPh>
    <rPh sb="14" eb="16">
      <t>キョリ</t>
    </rPh>
    <phoneticPr fontId="1"/>
  </si>
  <si>
    <t>※３　２９年度病床機能報告による。有床診を含めない。</t>
    <rPh sb="5" eb="7">
      <t>ネンド</t>
    </rPh>
    <rPh sb="7" eb="13">
      <t>ビョウショウキノウホウコク</t>
    </rPh>
    <rPh sb="17" eb="19">
      <t>ユウショウ</t>
    </rPh>
    <rPh sb="19" eb="20">
      <t>シン</t>
    </rPh>
    <rPh sb="21" eb="22">
      <t>フク</t>
    </rPh>
    <phoneticPr fontId="1"/>
  </si>
  <si>
    <t>Googleマップのナビ機能を用い、車での最短距離を採用した。</t>
    <rPh sb="12" eb="14">
      <t>キノウ</t>
    </rPh>
    <rPh sb="15" eb="16">
      <t>モチ</t>
    </rPh>
    <rPh sb="18" eb="19">
      <t>クルマ</t>
    </rPh>
    <rPh sb="21" eb="23">
      <t>サイタン</t>
    </rPh>
    <rPh sb="23" eb="25">
      <t>キョリ</t>
    </rPh>
    <rPh sb="26" eb="28">
      <t>サイヨウ</t>
    </rPh>
    <phoneticPr fontId="1"/>
  </si>
  <si>
    <t>その際、出張診療のみの診療所、診療日が週３日以下の診療所、内科を標榜していない診療所・病院を除外した。</t>
    <rPh sb="2" eb="3">
      <t>サイ</t>
    </rPh>
    <rPh sb="4" eb="6">
      <t>シュッチョウ</t>
    </rPh>
    <rPh sb="6" eb="8">
      <t>シンリョウ</t>
    </rPh>
    <rPh sb="11" eb="14">
      <t>シンリョウショ</t>
    </rPh>
    <rPh sb="15" eb="18">
      <t>シンリョウビ</t>
    </rPh>
    <rPh sb="19" eb="20">
      <t>シュウ</t>
    </rPh>
    <rPh sb="21" eb="22">
      <t>ニチ</t>
    </rPh>
    <rPh sb="22" eb="24">
      <t>イカ</t>
    </rPh>
    <rPh sb="25" eb="28">
      <t>シンリョウショ</t>
    </rPh>
    <rPh sb="29" eb="31">
      <t>ナイカ</t>
    </rPh>
    <rPh sb="32" eb="34">
      <t>ヒョウボウ</t>
    </rPh>
    <rPh sb="39" eb="42">
      <t>シンリョウショ</t>
    </rPh>
    <rPh sb="43" eb="45">
      <t>ビョウイン</t>
    </rPh>
    <rPh sb="46" eb="48">
      <t>ジョガイ</t>
    </rPh>
    <phoneticPr fontId="1"/>
  </si>
  <si>
    <t>直近内科標榜医療機関までの距離については</t>
    <rPh sb="0" eb="2">
      <t>チョッキン</t>
    </rPh>
    <rPh sb="2" eb="4">
      <t>ナイカ</t>
    </rPh>
    <rPh sb="4" eb="6">
      <t>ヒョウボウ</t>
    </rPh>
    <rPh sb="6" eb="10">
      <t>イリョウキカン</t>
    </rPh>
    <rPh sb="13" eb="15">
      <t>キョリ</t>
    </rPh>
    <phoneticPr fontId="1"/>
  </si>
  <si>
    <t>一般の人が受診できない、施設医務室も除外した。</t>
    <rPh sb="0" eb="2">
      <t>イッパン</t>
    </rPh>
    <rPh sb="3" eb="4">
      <t>ヒト</t>
    </rPh>
    <rPh sb="5" eb="7">
      <t>ジュシン</t>
    </rPh>
    <rPh sb="12" eb="14">
      <t>シセツ</t>
    </rPh>
    <rPh sb="14" eb="17">
      <t>イムシツ</t>
    </rPh>
    <rPh sb="18" eb="20">
      <t>ジョガイ</t>
    </rPh>
    <phoneticPr fontId="1"/>
  </si>
  <si>
    <t>直近急性期病院については、</t>
    <rPh sb="0" eb="2">
      <t>チョッキン</t>
    </rPh>
    <rPh sb="2" eb="7">
      <t>キュウセイキビョウイン</t>
    </rPh>
    <phoneticPr fontId="1"/>
  </si>
  <si>
    <t>直近医療機関をGoogleマップで（「病院」で検索）目視確認の上、</t>
    <rPh sb="0" eb="2">
      <t>チョッキン</t>
    </rPh>
    <rPh sb="2" eb="6">
      <t>イリョウキカン</t>
    </rPh>
    <rPh sb="19" eb="21">
      <t>ビョウイン</t>
    </rPh>
    <rPh sb="23" eb="25">
      <t>ケンサク</t>
    </rPh>
    <rPh sb="26" eb="28">
      <t>モクシ</t>
    </rPh>
    <rPh sb="28" eb="30">
      <t>カクニン</t>
    </rPh>
    <rPh sb="31" eb="32">
      <t>ウエ</t>
    </rPh>
    <phoneticPr fontId="1"/>
  </si>
  <si>
    <t>Googleマップ（「病院」で検索）および２９年度病床機能報告で抽出し、</t>
    <rPh sb="11" eb="13">
      <t>ビョウイン</t>
    </rPh>
    <rPh sb="15" eb="17">
      <t>ケンサク</t>
    </rPh>
    <rPh sb="23" eb="25">
      <t>ネンド</t>
    </rPh>
    <rPh sb="25" eb="31">
      <t>ビョウショウキノウホウコク</t>
    </rPh>
    <rPh sb="32" eb="34">
      <t>チュウシュツ</t>
    </rPh>
    <phoneticPr fontId="1"/>
  </si>
  <si>
    <t>距離はGoogleマップのナビ機能で車での最短距離を採用した。</t>
    <rPh sb="0" eb="2">
      <t>キョリ</t>
    </rPh>
    <rPh sb="15" eb="17">
      <t>キノウ</t>
    </rPh>
    <rPh sb="18" eb="19">
      <t>クルマ</t>
    </rPh>
    <rPh sb="21" eb="25">
      <t>サイタンキョリ</t>
    </rPh>
    <rPh sb="26" eb="28">
      <t>サイヨウ</t>
    </rPh>
    <phoneticPr fontId="1"/>
  </si>
  <si>
    <t>（こちらは科によるセレクトを行っていない）</t>
    <rPh sb="5" eb="6">
      <t>カ</t>
    </rPh>
    <rPh sb="14" eb="15">
      <t>オコナ</t>
    </rPh>
    <phoneticPr fontId="1"/>
  </si>
  <si>
    <t>直近内科標榜
医療機関</t>
    <rPh sb="0" eb="2">
      <t>チョッキン</t>
    </rPh>
    <rPh sb="2" eb="4">
      <t>ナイカ</t>
    </rPh>
    <rPh sb="4" eb="6">
      <t>ヒョウボウ</t>
    </rPh>
    <rPh sb="7" eb="11">
      <t>イリョウキカン</t>
    </rPh>
    <phoneticPr fontId="1"/>
  </si>
  <si>
    <t>多数</t>
    <rPh sb="0" eb="2">
      <t>タスウ</t>
    </rPh>
    <phoneticPr fontId="1"/>
  </si>
  <si>
    <t>おおえ内科消化器科</t>
    <rPh sb="3" eb="5">
      <t>ナイカ</t>
    </rPh>
    <rPh sb="5" eb="9">
      <t>ショウカキカ</t>
    </rPh>
    <phoneticPr fontId="1"/>
  </si>
  <si>
    <t>市立函館病院</t>
    <rPh sb="0" eb="6">
      <t>シリツ</t>
    </rPh>
    <phoneticPr fontId="1"/>
  </si>
  <si>
    <t>坂口内科クリニック</t>
    <rPh sb="0" eb="2">
      <t>サカグチ</t>
    </rPh>
    <rPh sb="2" eb="4">
      <t>ナイカ</t>
    </rPh>
    <phoneticPr fontId="1"/>
  </si>
  <si>
    <t>函館渡辺病院</t>
    <rPh sb="0" eb="6">
      <t>ハコダ</t>
    </rPh>
    <phoneticPr fontId="1"/>
  </si>
  <si>
    <t>遠藤内科医院</t>
    <rPh sb="0" eb="2">
      <t>エンドウ</t>
    </rPh>
    <rPh sb="2" eb="6">
      <t>ナイカイイン</t>
    </rPh>
    <phoneticPr fontId="1"/>
  </si>
  <si>
    <t>ななえ新病院</t>
    <rPh sb="3" eb="6">
      <t>シンビョウイン</t>
    </rPh>
    <phoneticPr fontId="1"/>
  </si>
  <si>
    <t>（ななえ新病院は急性期で申告しているが、HPを見ると「急性期医療、介護の中間施設」「慢性期医療を主体」との記載がある）</t>
    <rPh sb="4" eb="7">
      <t>シンビョウイン</t>
    </rPh>
    <rPh sb="8" eb="11">
      <t>キュウセイキ</t>
    </rPh>
    <rPh sb="12" eb="14">
      <t>シンコク</t>
    </rPh>
    <rPh sb="23" eb="24">
      <t>ミ</t>
    </rPh>
    <rPh sb="27" eb="30">
      <t>キュウセイキ</t>
    </rPh>
    <rPh sb="30" eb="32">
      <t>イリョウ</t>
    </rPh>
    <rPh sb="33" eb="35">
      <t>カイゴ</t>
    </rPh>
    <rPh sb="36" eb="38">
      <t>チュウカン</t>
    </rPh>
    <rPh sb="38" eb="40">
      <t>シセツ</t>
    </rPh>
    <rPh sb="42" eb="45">
      <t>マンセイキ</t>
    </rPh>
    <rPh sb="45" eb="47">
      <t>イリョウ</t>
    </rPh>
    <rPh sb="48" eb="50">
      <t>シュタイ</t>
    </rPh>
    <rPh sb="53" eb="55">
      <t>キサイ</t>
    </rPh>
    <phoneticPr fontId="1"/>
  </si>
  <si>
    <t>小笠原内科消化器科クリニック</t>
    <rPh sb="0" eb="3">
      <t>オガサワラ</t>
    </rPh>
    <rPh sb="3" eb="5">
      <t>ナイカ</t>
    </rPh>
    <rPh sb="5" eb="8">
      <t>ショウカキ</t>
    </rPh>
    <rPh sb="8" eb="9">
      <t>カ</t>
    </rPh>
    <phoneticPr fontId="1"/>
  </si>
  <si>
    <t>木古内町国民健康保険病院</t>
    <rPh sb="0" eb="12">
      <t>キコナイチョウコ</t>
    </rPh>
    <phoneticPr fontId="1"/>
  </si>
  <si>
    <t>(更新日の古いものがある）</t>
    <rPh sb="1" eb="4">
      <t>コウシンビ</t>
    </rPh>
    <rPh sb="5" eb="6">
      <t>フル</t>
    </rPh>
    <phoneticPr fontId="1"/>
  </si>
  <si>
    <t>北海道立江差病院</t>
    <rPh sb="0" eb="8">
      <t>ホッカイドウリツエサシ</t>
    </rPh>
    <phoneticPr fontId="1"/>
  </si>
  <si>
    <t>北海道立江差病院</t>
    <rPh sb="0" eb="8">
      <t>ホッカイ</t>
    </rPh>
    <phoneticPr fontId="1"/>
  </si>
  <si>
    <t>※</t>
    <phoneticPr fontId="1"/>
  </si>
  <si>
    <t>青苗診療所は常勤医０名のためノーカウント</t>
    <rPh sb="0" eb="1">
      <t>アオ</t>
    </rPh>
    <rPh sb="1" eb="2">
      <t>ナエ</t>
    </rPh>
    <rPh sb="2" eb="5">
      <t>シンリョウショ</t>
    </rPh>
    <rPh sb="6" eb="8">
      <t>ジョウキン</t>
    </rPh>
    <rPh sb="8" eb="9">
      <t>イ</t>
    </rPh>
    <rPh sb="10" eb="11">
      <t>メイ</t>
    </rPh>
    <phoneticPr fontId="1"/>
  </si>
  <si>
    <t>八雲総合病院</t>
    <rPh sb="0" eb="6">
      <t>ヤクモソウゴウビョウイン</t>
    </rPh>
    <phoneticPr fontId="1"/>
  </si>
  <si>
    <t>黒松内町国保診療所</t>
    <rPh sb="0" eb="4">
      <t>クロマツナイチョウ</t>
    </rPh>
    <rPh sb="4" eb="6">
      <t>コクホ</t>
    </rPh>
    <rPh sb="6" eb="9">
      <t>シンリョウショ</t>
    </rPh>
    <phoneticPr fontId="1"/>
  </si>
  <si>
    <t>直近「急性期」病院</t>
    <rPh sb="0" eb="2">
      <t>チョッキン</t>
    </rPh>
    <rPh sb="3" eb="6">
      <t>キュウセイキ</t>
    </rPh>
    <rPh sb="7" eb="9">
      <t>ビョウイン</t>
    </rPh>
    <phoneticPr fontId="1"/>
  </si>
  <si>
    <t>八雲総合病院</t>
    <rPh sb="0" eb="6">
      <t>ヤ</t>
    </rPh>
    <phoneticPr fontId="1"/>
  </si>
  <si>
    <t>せたな町立国保病院大成診療所</t>
    <rPh sb="3" eb="5">
      <t>チョウリツ</t>
    </rPh>
    <rPh sb="5" eb="7">
      <t>コクホ</t>
    </rPh>
    <rPh sb="7" eb="9">
      <t>ビョウイン</t>
    </rPh>
    <rPh sb="9" eb="11">
      <t>タイセイ</t>
    </rPh>
    <rPh sb="11" eb="14">
      <t>シンリョウショ</t>
    </rPh>
    <phoneticPr fontId="1"/>
  </si>
  <si>
    <t>大成診療所はサテライトだが常勤医がおり毎日診療していること、前身が独立した病院であったことからカウントした。</t>
    <rPh sb="0" eb="5">
      <t>タイセイシン</t>
    </rPh>
    <rPh sb="13" eb="16">
      <t>ジョウキンイ</t>
    </rPh>
    <rPh sb="19" eb="21">
      <t>マイニチ</t>
    </rPh>
    <rPh sb="21" eb="23">
      <t>シンリョウ</t>
    </rPh>
    <rPh sb="30" eb="32">
      <t>ゼンシン</t>
    </rPh>
    <rPh sb="33" eb="35">
      <t>ドクリツ</t>
    </rPh>
    <rPh sb="37" eb="39">
      <t>ビョウイン</t>
    </rPh>
    <phoneticPr fontId="1"/>
  </si>
  <si>
    <t>道南ロイヤル病院</t>
    <rPh sb="0" eb="2">
      <t>ドウナン</t>
    </rPh>
    <rPh sb="6" eb="8">
      <t>ビョウイン</t>
    </rPh>
    <phoneticPr fontId="1"/>
  </si>
  <si>
    <t>今金町国保病院</t>
    <rPh sb="0" eb="7">
      <t>イマカネチョウコクホビョウイン</t>
    </rPh>
    <phoneticPr fontId="1"/>
  </si>
  <si>
    <t>常勤医師数はHPで確認。北海道医療機能情報システムでは常勤医０，非常勤医師2.6人となっているが届出or記載ミスか？</t>
    <rPh sb="0" eb="2">
      <t>ジョウキン</t>
    </rPh>
    <rPh sb="2" eb="4">
      <t>イシ</t>
    </rPh>
    <rPh sb="4" eb="5">
      <t>スウ</t>
    </rPh>
    <rPh sb="9" eb="11">
      <t>カクニン</t>
    </rPh>
    <rPh sb="12" eb="15">
      <t>ホッカイドウ</t>
    </rPh>
    <rPh sb="15" eb="17">
      <t>イリョウ</t>
    </rPh>
    <rPh sb="17" eb="19">
      <t>キノウ</t>
    </rPh>
    <rPh sb="19" eb="21">
      <t>ジョウホウ</t>
    </rPh>
    <rPh sb="27" eb="30">
      <t>ジョウキンイ</t>
    </rPh>
    <rPh sb="32" eb="35">
      <t>ヒジョウキン</t>
    </rPh>
    <rPh sb="35" eb="37">
      <t>イシ</t>
    </rPh>
    <rPh sb="40" eb="41">
      <t>ニン</t>
    </rPh>
    <rPh sb="48" eb="49">
      <t>トド</t>
    </rPh>
    <rPh sb="49" eb="50">
      <t>デ</t>
    </rPh>
    <rPh sb="52" eb="54">
      <t>キサイ</t>
    </rPh>
    <phoneticPr fontId="1"/>
  </si>
  <si>
    <t>せたな町立国保病院</t>
    <rPh sb="3" eb="5">
      <t>チョウリツ</t>
    </rPh>
    <rPh sb="5" eb="7">
      <t>コクホ</t>
    </rPh>
    <rPh sb="7" eb="9">
      <t>ビョウイン</t>
    </rPh>
    <phoneticPr fontId="1"/>
  </si>
  <si>
    <t>・病床機能のデータが29年7月1日現在である（それ以上新しいデータが公開されていない）</t>
    <rPh sb="1" eb="3">
      <t>ビョウショウ</t>
    </rPh>
    <rPh sb="3" eb="5">
      <t>キノウ</t>
    </rPh>
    <rPh sb="12" eb="13">
      <t>ネン</t>
    </rPh>
    <rPh sb="14" eb="15">
      <t>ガツ</t>
    </rPh>
    <rPh sb="16" eb="17">
      <t>ニチ</t>
    </rPh>
    <rPh sb="17" eb="19">
      <t>ゲンザイ</t>
    </rPh>
    <rPh sb="25" eb="27">
      <t>イジョウ</t>
    </rPh>
    <rPh sb="27" eb="28">
      <t>アタラ</t>
    </rPh>
    <rPh sb="34" eb="36">
      <t>コウカイ</t>
    </rPh>
    <phoneticPr fontId="1"/>
  </si>
  <si>
    <t>多数</t>
    <rPh sb="0" eb="2">
      <t>タスウ</t>
    </rPh>
    <phoneticPr fontId="1"/>
  </si>
  <si>
    <t>倶知安厚生病院</t>
    <rPh sb="0" eb="3">
      <t>クッチャン</t>
    </rPh>
    <rPh sb="3" eb="5">
      <t>コウセイ</t>
    </rPh>
    <rPh sb="5" eb="7">
      <t>ビョウイン</t>
    </rPh>
    <phoneticPr fontId="1"/>
  </si>
  <si>
    <t>牧野内科医院</t>
    <rPh sb="0" eb="2">
      <t>マキノ</t>
    </rPh>
    <rPh sb="2" eb="4">
      <t>ナイカ</t>
    </rPh>
    <rPh sb="4" eb="6">
      <t>イイン</t>
    </rPh>
    <phoneticPr fontId="1"/>
  </si>
  <si>
    <t>・軽傷外傷は受診先を属性で特定することが難しいため、考慮できなかった。</t>
    <rPh sb="1" eb="3">
      <t>ケイショウ</t>
    </rPh>
    <rPh sb="3" eb="5">
      <t>ガイショウ</t>
    </rPh>
    <rPh sb="6" eb="9">
      <t>ジュシンサキ</t>
    </rPh>
    <rPh sb="10" eb="12">
      <t>ゾクセイ</t>
    </rPh>
    <rPh sb="13" eb="15">
      <t>トクテイ</t>
    </rPh>
    <rPh sb="20" eb="21">
      <t>ムズカ</t>
    </rPh>
    <rPh sb="26" eb="28">
      <t>コウリョ</t>
    </rPh>
    <phoneticPr fontId="1"/>
  </si>
  <si>
    <t>みかさホームケアクリニック</t>
    <phoneticPr fontId="1"/>
  </si>
  <si>
    <t>北海道中央労災病院</t>
    <rPh sb="0" eb="3">
      <t>ホッカイドウ</t>
    </rPh>
    <rPh sb="3" eb="5">
      <t>チュウオウ</t>
    </rPh>
    <rPh sb="5" eb="7">
      <t>ロウサイ</t>
    </rPh>
    <rPh sb="7" eb="9">
      <t>ビョウイン</t>
    </rPh>
    <phoneticPr fontId="1"/>
  </si>
  <si>
    <t>みどり野医院</t>
    <rPh sb="3" eb="4">
      <t>ノ</t>
    </rPh>
    <rPh sb="4" eb="6">
      <t>イイン</t>
    </rPh>
    <phoneticPr fontId="1"/>
  </si>
  <si>
    <t>江別市立病院</t>
    <rPh sb="0" eb="2">
      <t>エベツ</t>
    </rPh>
    <rPh sb="2" eb="4">
      <t>シリツ</t>
    </rPh>
    <rPh sb="4" eb="6">
      <t>ビョウイン</t>
    </rPh>
    <phoneticPr fontId="1"/>
  </si>
  <si>
    <t>市立美唄病院</t>
    <rPh sb="0" eb="2">
      <t>シリツ</t>
    </rPh>
    <rPh sb="2" eb="4">
      <t>ビバイ</t>
    </rPh>
    <rPh sb="4" eb="6">
      <t>ビョウイン</t>
    </rPh>
    <phoneticPr fontId="1"/>
  </si>
  <si>
    <t>花田病院</t>
    <rPh sb="0" eb="2">
      <t>ハナダ</t>
    </rPh>
    <rPh sb="2" eb="4">
      <t>ビョウイン</t>
    </rPh>
    <phoneticPr fontId="1"/>
  </si>
  <si>
    <t>栗山赤十字病院</t>
    <rPh sb="0" eb="2">
      <t>クリヤマ</t>
    </rPh>
    <rPh sb="2" eb="5">
      <t>セキジュウジ</t>
    </rPh>
    <rPh sb="5" eb="7">
      <t>ビョウイン</t>
    </rPh>
    <phoneticPr fontId="1"/>
  </si>
  <si>
    <t>岩見沢市立総合病院</t>
    <rPh sb="0" eb="3">
      <t>イワミザワ</t>
    </rPh>
    <rPh sb="3" eb="5">
      <t>シリツ</t>
    </rPh>
    <rPh sb="5" eb="7">
      <t>ソウゴウ</t>
    </rPh>
    <rPh sb="7" eb="9">
      <t>ビョウイン</t>
    </rPh>
    <phoneticPr fontId="1"/>
  </si>
  <si>
    <t>あかびら市立病院</t>
    <rPh sb="4" eb="6">
      <t>シリツ</t>
    </rPh>
    <rPh sb="6" eb="8">
      <t>ビョウイン</t>
    </rPh>
    <phoneticPr fontId="1"/>
  </si>
  <si>
    <t>伊達赤十字病院</t>
    <rPh sb="0" eb="2">
      <t>ダテ</t>
    </rPh>
    <rPh sb="2" eb="5">
      <t>セキジュウジ</t>
    </rPh>
    <rPh sb="5" eb="7">
      <t>ビョウイン</t>
    </rPh>
    <phoneticPr fontId="1"/>
  </si>
  <si>
    <t>三愛病院</t>
    <rPh sb="0" eb="2">
      <t>サンアイ</t>
    </rPh>
    <rPh sb="2" eb="4">
      <t>ビョウイン</t>
    </rPh>
    <phoneticPr fontId="1"/>
  </si>
  <si>
    <t>大川原脳神経外科病院</t>
    <rPh sb="0" eb="3">
      <t>オオカワラ</t>
    </rPh>
    <rPh sb="3" eb="6">
      <t>ノウシンケイ</t>
    </rPh>
    <rPh sb="6" eb="8">
      <t>ゲカ</t>
    </rPh>
    <rPh sb="8" eb="10">
      <t>ビョウイン</t>
    </rPh>
    <phoneticPr fontId="1"/>
  </si>
  <si>
    <t>藤田内科クリニック</t>
    <rPh sb="0" eb="2">
      <t>フジタ</t>
    </rPh>
    <rPh sb="2" eb="4">
      <t>ナイカ</t>
    </rPh>
    <phoneticPr fontId="1"/>
  </si>
  <si>
    <t>苫小牧日翔病院</t>
    <rPh sb="0" eb="3">
      <t>トマコマイ</t>
    </rPh>
    <rPh sb="3" eb="4">
      <t>ニチ</t>
    </rPh>
    <rPh sb="4" eb="5">
      <t>ショウ</t>
    </rPh>
    <rPh sb="5" eb="7">
      <t>ビョウイン</t>
    </rPh>
    <phoneticPr fontId="1"/>
  </si>
  <si>
    <t>合併後の市町村は同一自治体として扱うが、飛び地については別自治体として扱う。</t>
    <rPh sb="0" eb="3">
      <t>ガッペイゴ</t>
    </rPh>
    <rPh sb="4" eb="7">
      <t>シチョウソン</t>
    </rPh>
    <rPh sb="8" eb="10">
      <t>ドウイツ</t>
    </rPh>
    <rPh sb="10" eb="13">
      <t>ジチタイ</t>
    </rPh>
    <rPh sb="16" eb="17">
      <t>アツカ</t>
    </rPh>
    <rPh sb="20" eb="21">
      <t>ト</t>
    </rPh>
    <rPh sb="22" eb="23">
      <t>チ</t>
    </rPh>
    <rPh sb="28" eb="32">
      <t>ベツジチタイ</t>
    </rPh>
    <rPh sb="35" eb="36">
      <t>アツカ</t>
    </rPh>
    <phoneticPr fontId="1"/>
  </si>
  <si>
    <t>富川国民健康保険診療所</t>
    <rPh sb="0" eb="2">
      <t>トミカワ</t>
    </rPh>
    <rPh sb="2" eb="8">
      <t>コクミンケンコウホケン</t>
    </rPh>
    <rPh sb="8" eb="11">
      <t>シンリョウショ</t>
    </rPh>
    <phoneticPr fontId="1"/>
  </si>
  <si>
    <t>日高徳洲会病院</t>
    <rPh sb="0" eb="2">
      <t>ヒダカ</t>
    </rPh>
    <rPh sb="2" eb="5">
      <t>トクシュウカイ</t>
    </rPh>
    <rPh sb="5" eb="7">
      <t>ビョウイン</t>
    </rPh>
    <phoneticPr fontId="1"/>
  </si>
  <si>
    <t>荻伏診療所</t>
    <rPh sb="0" eb="5">
      <t>オギフシシ</t>
    </rPh>
    <phoneticPr fontId="1"/>
  </si>
  <si>
    <t>新ひだか町立静内病院</t>
    <rPh sb="0" eb="1">
      <t>シン</t>
    </rPh>
    <rPh sb="4" eb="5">
      <t>チョウ</t>
    </rPh>
    <rPh sb="5" eb="6">
      <t>リツ</t>
    </rPh>
    <rPh sb="6" eb="8">
      <t>シズナイ</t>
    </rPh>
    <rPh sb="8" eb="10">
      <t>ビョウイン</t>
    </rPh>
    <phoneticPr fontId="1"/>
  </si>
  <si>
    <t>多数</t>
    <rPh sb="0" eb="2">
      <t>タスウ</t>
    </rPh>
    <phoneticPr fontId="1"/>
  </si>
  <si>
    <t>野々瀬内科小児科クリニック</t>
    <rPh sb="0" eb="3">
      <t>ノノセ</t>
    </rPh>
    <rPh sb="3" eb="8">
      <t>ナイカショウニカ</t>
    </rPh>
    <phoneticPr fontId="1"/>
  </si>
  <si>
    <t>士別市立病院</t>
    <rPh sb="0" eb="2">
      <t>シベツ</t>
    </rPh>
    <rPh sb="2" eb="6">
      <t>シリツビョウイン</t>
    </rPh>
    <phoneticPr fontId="1"/>
  </si>
  <si>
    <t>瀬尾医院</t>
    <rPh sb="0" eb="2">
      <t>セオ</t>
    </rPh>
    <rPh sb="2" eb="4">
      <t>イイン</t>
    </rPh>
    <phoneticPr fontId="1"/>
  </si>
  <si>
    <t>名寄市立総合病院</t>
    <rPh sb="0" eb="8">
      <t>ナヨロシ</t>
    </rPh>
    <phoneticPr fontId="1"/>
  </si>
  <si>
    <t>名寄東病院</t>
    <rPh sb="0" eb="5">
      <t>ナヨロヒガシビョウイン</t>
    </rPh>
    <phoneticPr fontId="1"/>
  </si>
  <si>
    <t>臨生会吉田病院</t>
    <rPh sb="0" eb="1">
      <t>リン</t>
    </rPh>
    <rPh sb="1" eb="2">
      <t>セイ</t>
    </rPh>
    <rPh sb="2" eb="3">
      <t>カイ</t>
    </rPh>
    <rPh sb="3" eb="7">
      <t>ヨシダビョウイン</t>
    </rPh>
    <phoneticPr fontId="1"/>
  </si>
  <si>
    <t>渋江医院</t>
    <rPh sb="0" eb="2">
      <t>シブエ</t>
    </rPh>
    <rPh sb="2" eb="4">
      <t>イイン</t>
    </rPh>
    <phoneticPr fontId="1"/>
  </si>
  <si>
    <t>社会福祉法人北海道社会事業協会富良野病院</t>
    <rPh sb="0" eb="6">
      <t>シャカイフクシホウジン</t>
    </rPh>
    <rPh sb="6" eb="9">
      <t>ホッカイドウ</t>
    </rPh>
    <rPh sb="9" eb="15">
      <t>シャカイジギョウキョウカイ</t>
    </rPh>
    <rPh sb="15" eb="20">
      <t>フラノビョウイン</t>
    </rPh>
    <phoneticPr fontId="1"/>
  </si>
  <si>
    <t>浜頓別町国民健康保険病院</t>
    <rPh sb="0" eb="12">
      <t>ハマト</t>
    </rPh>
    <phoneticPr fontId="1"/>
  </si>
  <si>
    <t>稚内禎心会病院</t>
    <rPh sb="0" eb="2">
      <t>ワッカナイ</t>
    </rPh>
    <rPh sb="2" eb="3">
      <t>テイ</t>
    </rPh>
    <rPh sb="3" eb="4">
      <t>シン</t>
    </rPh>
    <rPh sb="4" eb="5">
      <t>カイ</t>
    </rPh>
    <rPh sb="5" eb="7">
      <t>ビョウイン</t>
    </rPh>
    <phoneticPr fontId="1"/>
  </si>
  <si>
    <t>急性疾患で入院が必要な場合通常は名寄市立総合病院に行くと思われる</t>
    <rPh sb="0" eb="4">
      <t>キュウセイシッカン</t>
    </rPh>
    <rPh sb="5" eb="7">
      <t>ニュウイン</t>
    </rPh>
    <rPh sb="8" eb="10">
      <t>ヒツヨウ</t>
    </rPh>
    <rPh sb="11" eb="13">
      <t>バアイ</t>
    </rPh>
    <rPh sb="13" eb="15">
      <t>ツウジョウ</t>
    </rPh>
    <rPh sb="16" eb="24">
      <t>ナヨロ</t>
    </rPh>
    <rPh sb="25" eb="26">
      <t>イ</t>
    </rPh>
    <rPh sb="28" eb="29">
      <t>オモ</t>
    </rPh>
    <phoneticPr fontId="1"/>
  </si>
  <si>
    <t>幌延町立診療所</t>
    <rPh sb="0" eb="7">
      <t>ホロノベ</t>
    </rPh>
    <phoneticPr fontId="1"/>
  </si>
  <si>
    <t>国保鴛泊診療所</t>
    <rPh sb="0" eb="2">
      <t>コクホ</t>
    </rPh>
    <rPh sb="2" eb="4">
      <t>オシドマ</t>
    </rPh>
    <rPh sb="4" eb="7">
      <t>シンリョウショ</t>
    </rPh>
    <phoneticPr fontId="1"/>
  </si>
  <si>
    <t>北海道立江差病院</t>
    <rPh sb="0" eb="8">
      <t>ホッカイドウリツエサシビョウイン</t>
    </rPh>
    <phoneticPr fontId="1"/>
  </si>
  <si>
    <t>市立稚内病院</t>
    <rPh sb="0" eb="6">
      <t>シリツワッカナイビョウイン</t>
    </rPh>
    <phoneticPr fontId="1"/>
  </si>
  <si>
    <t>離島については、通年運航航路を優先して考慮する。</t>
    <rPh sb="0" eb="2">
      <t>リトウ</t>
    </rPh>
    <rPh sb="8" eb="10">
      <t>ツウネン</t>
    </rPh>
    <rPh sb="10" eb="12">
      <t>ウンコウ</t>
    </rPh>
    <rPh sb="12" eb="14">
      <t>コウロ</t>
    </rPh>
    <rPh sb="15" eb="17">
      <t>ユウセン</t>
    </rPh>
    <rPh sb="19" eb="21">
      <t>コウリョ</t>
    </rPh>
    <phoneticPr fontId="1"/>
  </si>
  <si>
    <t>浜頓別町国民健康保険病院</t>
    <rPh sb="0" eb="12">
      <t>ハマ</t>
    </rPh>
    <phoneticPr fontId="1"/>
  </si>
  <si>
    <t>猿払村国民健康保険病院</t>
    <rPh sb="0" eb="9">
      <t>サ</t>
    </rPh>
    <rPh sb="9" eb="11">
      <t>ビョウイン</t>
    </rPh>
    <phoneticPr fontId="1"/>
  </si>
  <si>
    <t>瀬尾診療所は週２の診療。急性疾患では通常猿払ではなく稚内に向かうと思われる。</t>
    <rPh sb="0" eb="2">
      <t>セオ</t>
    </rPh>
    <rPh sb="2" eb="5">
      <t>シンリョウショ</t>
    </rPh>
    <rPh sb="6" eb="7">
      <t>シュウ</t>
    </rPh>
    <rPh sb="9" eb="11">
      <t>シンリョウ</t>
    </rPh>
    <rPh sb="12" eb="14">
      <t>キュウセイ</t>
    </rPh>
    <rPh sb="14" eb="16">
      <t>シッカン</t>
    </rPh>
    <rPh sb="18" eb="20">
      <t>ツウジョウ</t>
    </rPh>
    <rPh sb="20" eb="22">
      <t>サルフツ</t>
    </rPh>
    <rPh sb="26" eb="28">
      <t>ワッカナイ</t>
    </rPh>
    <rPh sb="29" eb="30">
      <t>ム</t>
    </rPh>
    <rPh sb="33" eb="34">
      <t>オモ</t>
    </rPh>
    <phoneticPr fontId="1"/>
  </si>
  <si>
    <t>水柿内科医院</t>
    <rPh sb="0" eb="2">
      <t>ミズカキ</t>
    </rPh>
    <rPh sb="2" eb="6">
      <t>ナイカイイン</t>
    </rPh>
    <phoneticPr fontId="1"/>
  </si>
  <si>
    <t>小清水赤十字病院</t>
    <rPh sb="0" eb="8">
      <t>コシミズ</t>
    </rPh>
    <phoneticPr fontId="1"/>
  </si>
  <si>
    <t>急性疾患で入院が必要な場合、脳外科疾患を除いて通常は市立稚内病院に行くと思われる</t>
    <rPh sb="0" eb="4">
      <t>キュウセイシッカン</t>
    </rPh>
    <rPh sb="5" eb="7">
      <t>ニュウイン</t>
    </rPh>
    <rPh sb="8" eb="10">
      <t>ヒツヨウ</t>
    </rPh>
    <rPh sb="11" eb="13">
      <t>バアイ</t>
    </rPh>
    <rPh sb="14" eb="17">
      <t>ノウゲカ</t>
    </rPh>
    <rPh sb="17" eb="19">
      <t>シッカン</t>
    </rPh>
    <rPh sb="20" eb="21">
      <t>ノゾ</t>
    </rPh>
    <rPh sb="23" eb="25">
      <t>ツウジョウ</t>
    </rPh>
    <rPh sb="26" eb="32">
      <t>シリツワッカナイビョウイン</t>
    </rPh>
    <rPh sb="33" eb="34">
      <t>イ</t>
    </rPh>
    <rPh sb="36" eb="37">
      <t>オモ</t>
    </rPh>
    <phoneticPr fontId="1"/>
  </si>
  <si>
    <t>清里クリニック</t>
    <rPh sb="0" eb="2">
      <t>キヨサト</t>
    </rPh>
    <phoneticPr fontId="1"/>
  </si>
  <si>
    <t>斜里町国保病院</t>
    <rPh sb="0" eb="3">
      <t>シャリチョウ</t>
    </rPh>
    <rPh sb="3" eb="5">
      <t>コクホ</t>
    </rPh>
    <rPh sb="5" eb="7">
      <t>ビョウイン</t>
    </rPh>
    <phoneticPr fontId="1"/>
  </si>
  <si>
    <t>後藤田医院、クリニックさろま</t>
    <rPh sb="0" eb="3">
      <t>ゴトウダ</t>
    </rPh>
    <rPh sb="3" eb="5">
      <t>イイン</t>
    </rPh>
    <phoneticPr fontId="1"/>
  </si>
  <si>
    <t>JA北海道厚生連網走厚生病院</t>
    <rPh sb="2" eb="5">
      <t>ホッカイドウ</t>
    </rPh>
    <rPh sb="5" eb="8">
      <t>コウセイレン</t>
    </rPh>
    <rPh sb="8" eb="10">
      <t>アバシリ</t>
    </rPh>
    <rPh sb="10" eb="14">
      <t>コウセイビョウイン</t>
    </rPh>
    <phoneticPr fontId="1"/>
  </si>
  <si>
    <t>後藤田医院は網走市。クリニックさろまは佐呂間町。ほぼ等距離</t>
    <rPh sb="0" eb="3">
      <t>ゴトウダ</t>
    </rPh>
    <rPh sb="3" eb="5">
      <t>イイン</t>
    </rPh>
    <rPh sb="6" eb="9">
      <t>アバシリシ</t>
    </rPh>
    <rPh sb="19" eb="23">
      <t>サロマチョウ</t>
    </rPh>
    <rPh sb="26" eb="29">
      <t>トウキョリ</t>
    </rPh>
    <phoneticPr fontId="1"/>
  </si>
  <si>
    <t>現実的には網走の方に流出するものと思われる。</t>
    <rPh sb="0" eb="3">
      <t>ゲンジツテキ</t>
    </rPh>
    <rPh sb="5" eb="7">
      <t>アバシリ</t>
    </rPh>
    <rPh sb="8" eb="9">
      <t>ホウ</t>
    </rPh>
    <rPh sb="10" eb="12">
      <t>リュウシュツ</t>
    </rPh>
    <rPh sb="17" eb="18">
      <t>オモ</t>
    </rPh>
    <phoneticPr fontId="1"/>
  </si>
  <si>
    <t>西興部厚生診療所</t>
    <rPh sb="0" eb="8">
      <t>ニシオコ</t>
    </rPh>
    <phoneticPr fontId="1"/>
  </si>
  <si>
    <t>広域紋別病院</t>
    <rPh sb="0" eb="6">
      <t>コウイキ</t>
    </rPh>
    <phoneticPr fontId="1"/>
  </si>
  <si>
    <t>西興部ではなく紋別に流出すると思われる。</t>
    <rPh sb="0" eb="3">
      <t>ニシオコッペ</t>
    </rPh>
    <rPh sb="7" eb="9">
      <t>モンベツ</t>
    </rPh>
    <rPh sb="10" eb="12">
      <t>リュウシュツ</t>
    </rPh>
    <rPh sb="15" eb="16">
      <t>オモ</t>
    </rPh>
    <phoneticPr fontId="1"/>
  </si>
  <si>
    <t>山口クリニック</t>
    <rPh sb="0" eb="2">
      <t>ヤマグチ</t>
    </rPh>
    <phoneticPr fontId="1"/>
  </si>
  <si>
    <t>興部町国民健康保険病院</t>
    <rPh sb="0" eb="3">
      <t>オコッペチョウ</t>
    </rPh>
    <rPh sb="3" eb="11">
      <t>コクミンケンコウホケンビョウイン</t>
    </rPh>
    <phoneticPr fontId="1"/>
  </si>
  <si>
    <t>雄武町国民健康保険病院</t>
    <rPh sb="0" eb="3">
      <t>オウムチョウ</t>
    </rPh>
    <rPh sb="3" eb="11">
      <t>コクミン</t>
    </rPh>
    <phoneticPr fontId="1"/>
  </si>
  <si>
    <t>雄武町国民健康保険病院</t>
    <rPh sb="0" eb="11">
      <t>オウム</t>
    </rPh>
    <phoneticPr fontId="1"/>
  </si>
  <si>
    <t>広尾ファミリークリニック</t>
    <rPh sb="0" eb="2">
      <t>ヒロオ</t>
    </rPh>
    <phoneticPr fontId="1"/>
  </si>
  <si>
    <t>大樹町国民健康保険病院は急性期で申告していない。更別村、中札内の診療所も有床だが急性期ではない。</t>
    <rPh sb="0" eb="3">
      <t>タイキチョウ</t>
    </rPh>
    <rPh sb="3" eb="11">
      <t>コ</t>
    </rPh>
    <rPh sb="12" eb="15">
      <t>キュウセイキ</t>
    </rPh>
    <rPh sb="16" eb="18">
      <t>シンコク</t>
    </rPh>
    <rPh sb="24" eb="27">
      <t>サラベツムラ</t>
    </rPh>
    <rPh sb="28" eb="31">
      <t>ナカサツナイ</t>
    </rPh>
    <rPh sb="32" eb="35">
      <t>シンリョウショ</t>
    </rPh>
    <rPh sb="36" eb="38">
      <t>ユウショウ</t>
    </rPh>
    <rPh sb="40" eb="43">
      <t>キュウセイキ</t>
    </rPh>
    <phoneticPr fontId="1"/>
  </si>
  <si>
    <t>北斗病院（帯広市）</t>
    <rPh sb="0" eb="4">
      <t>ホクトビョウイン</t>
    </rPh>
    <rPh sb="5" eb="8">
      <t>オビヒロシ</t>
    </rPh>
    <phoneticPr fontId="1"/>
  </si>
  <si>
    <t>みやざわ循環器・内科クリニック</t>
    <rPh sb="4" eb="7">
      <t>ジュンカンキ</t>
    </rPh>
    <rPh sb="8" eb="10">
      <t>ナイカ</t>
    </rPh>
    <phoneticPr fontId="1"/>
  </si>
  <si>
    <t>清水赤十字病院</t>
    <rPh sb="0" eb="7">
      <t>シミズセキジュウジビョウイン</t>
    </rPh>
    <phoneticPr fontId="1"/>
  </si>
  <si>
    <t>複数あり</t>
    <rPh sb="0" eb="2">
      <t>フクスウ</t>
    </rPh>
    <phoneticPr fontId="1"/>
  </si>
  <si>
    <t>開西病院（帯広市）</t>
    <rPh sb="0" eb="1">
      <t>ヒラ</t>
    </rPh>
    <rPh sb="1" eb="2">
      <t>ニシ</t>
    </rPh>
    <rPh sb="2" eb="4">
      <t>ビョウイン</t>
    </rPh>
    <rPh sb="5" eb="8">
      <t>オビヒロシ</t>
    </rPh>
    <phoneticPr fontId="1"/>
  </si>
  <si>
    <t>ほんべつ循環器内科クリニック</t>
    <rPh sb="4" eb="9">
      <t>ジュンカンキナイカ</t>
    </rPh>
    <phoneticPr fontId="1"/>
  </si>
  <si>
    <t>十勝いけだ地域医療センター</t>
    <rPh sb="0" eb="2">
      <t>トカチ</t>
    </rPh>
    <phoneticPr fontId="1"/>
  </si>
  <si>
    <t>藤田クリニック、くりばやし医院</t>
    <rPh sb="0" eb="2">
      <t>フジタ</t>
    </rPh>
    <rPh sb="13" eb="15">
      <t>イイン</t>
    </rPh>
    <phoneticPr fontId="1"/>
  </si>
  <si>
    <t>社会福祉法人北海道社会事業協会帯広病院</t>
    <rPh sb="0" eb="6">
      <t>シャカイフクシホウジン</t>
    </rPh>
    <rPh sb="6" eb="9">
      <t>ホッカイドウ</t>
    </rPh>
    <rPh sb="9" eb="15">
      <t>シャカイジギョウキョウカイ</t>
    </rPh>
    <rPh sb="15" eb="19">
      <t>オビヒロビョウイン</t>
    </rPh>
    <phoneticPr fontId="1"/>
  </si>
  <si>
    <t>だい内科医院、前田クリニック</t>
    <rPh sb="2" eb="4">
      <t>ナイカ</t>
    </rPh>
    <rPh sb="4" eb="6">
      <t>イイン</t>
    </rPh>
    <rPh sb="7" eb="9">
      <t>マエダ</t>
    </rPh>
    <phoneticPr fontId="1"/>
  </si>
  <si>
    <t>鹿追町国民健康保険病院</t>
    <rPh sb="0" eb="3">
      <t>シカオイチョウ</t>
    </rPh>
    <rPh sb="3" eb="11">
      <t>コクミンケンコウホケンビョウイン</t>
    </rPh>
    <phoneticPr fontId="1"/>
  </si>
  <si>
    <t>芽室あるいは帯広に流出するのでは？</t>
    <rPh sb="0" eb="2">
      <t>メムロ</t>
    </rPh>
    <rPh sb="6" eb="8">
      <t>オビヒロ</t>
    </rPh>
    <rPh sb="9" eb="11">
      <t>リュウシュツ</t>
    </rPh>
    <phoneticPr fontId="1"/>
  </si>
  <si>
    <t>田中医院</t>
    <rPh sb="0" eb="4">
      <t>タナカイイン</t>
    </rPh>
    <phoneticPr fontId="1"/>
  </si>
  <si>
    <t>市立釧路総合病院</t>
    <rPh sb="0" eb="8">
      <t>シリツクシロ</t>
    </rPh>
    <phoneticPr fontId="1"/>
  </si>
  <si>
    <t>急性期病院ではほか、釧路労災病院、釧路孝仁会記念病院、釧路赤十字病院がほぼ等距離</t>
    <rPh sb="0" eb="5">
      <t>キュウセイキビョウイン</t>
    </rPh>
    <rPh sb="10" eb="12">
      <t>クシロ</t>
    </rPh>
    <rPh sb="12" eb="16">
      <t>ロウサイビョウイン</t>
    </rPh>
    <rPh sb="17" eb="26">
      <t>クシロコウジン</t>
    </rPh>
    <rPh sb="27" eb="34">
      <t>クシロセ</t>
    </rPh>
    <rPh sb="37" eb="40">
      <t>トウキョリ</t>
    </rPh>
    <phoneticPr fontId="1"/>
  </si>
  <si>
    <t>複数あり</t>
    <rPh sb="0" eb="2">
      <t>フクスウ</t>
    </rPh>
    <phoneticPr fontId="1"/>
  </si>
  <si>
    <t>標茶町立病院</t>
    <rPh sb="0" eb="6">
      <t>シベチャ</t>
    </rPh>
    <phoneticPr fontId="1"/>
  </si>
  <si>
    <t>町内に川湯の森病院があるが慢性期</t>
    <rPh sb="0" eb="2">
      <t>チョウナイ</t>
    </rPh>
    <rPh sb="3" eb="5">
      <t>カワユ</t>
    </rPh>
    <rPh sb="6" eb="7">
      <t>モリ</t>
    </rPh>
    <rPh sb="7" eb="9">
      <t>ビョウイン</t>
    </rPh>
    <rPh sb="13" eb="16">
      <t>マンセイキ</t>
    </rPh>
    <phoneticPr fontId="1"/>
  </si>
  <si>
    <t>直近病院は救急指定病院ではなく、病床機能報告上の急性期病床を持つ病院とした。</t>
    <rPh sb="0" eb="2">
      <t>チョッキン</t>
    </rPh>
    <rPh sb="2" eb="4">
      <t>ビョウイン</t>
    </rPh>
    <rPh sb="5" eb="11">
      <t>キュウ</t>
    </rPh>
    <rPh sb="16" eb="22">
      <t>ビョウショウキノウホウコク</t>
    </rPh>
    <rPh sb="22" eb="23">
      <t>ジョウ</t>
    </rPh>
    <rPh sb="24" eb="29">
      <t>キュウセイキビョウショウ</t>
    </rPh>
    <rPh sb="30" eb="31">
      <t>モ</t>
    </rPh>
    <rPh sb="32" eb="34">
      <t>ビョウイン</t>
    </rPh>
    <phoneticPr fontId="1"/>
  </si>
  <si>
    <t>・直近の急性期病院については病床機能報告上のものなので、実際にはもっと近い病院で急性期診療が行われている場合もありうる。</t>
    <rPh sb="1" eb="3">
      <t>チョッキン</t>
    </rPh>
    <rPh sb="4" eb="9">
      <t>キュウセイキビョウイン</t>
    </rPh>
    <rPh sb="14" eb="20">
      <t>ビョウショウキノウホウコク</t>
    </rPh>
    <rPh sb="20" eb="21">
      <t>ジョウ</t>
    </rPh>
    <rPh sb="28" eb="30">
      <t>ジッサイ</t>
    </rPh>
    <rPh sb="35" eb="36">
      <t>チカ</t>
    </rPh>
    <rPh sb="37" eb="39">
      <t>ビョウイン</t>
    </rPh>
    <rPh sb="40" eb="43">
      <t>キュウセイキ</t>
    </rPh>
    <rPh sb="43" eb="45">
      <t>シンリョウ</t>
    </rPh>
    <rPh sb="46" eb="47">
      <t>オコナ</t>
    </rPh>
    <rPh sb="52" eb="54">
      <t>バアイ</t>
    </rPh>
    <phoneticPr fontId="1"/>
  </si>
  <si>
    <t>直近の病院については当該施設で診られない場合ではなく、当該施設が急性期入院機能を失った場合の機能代替を想定しているため、</t>
    <rPh sb="0" eb="2">
      <t>チョッキン</t>
    </rPh>
    <rPh sb="3" eb="5">
      <t>ビョウイン</t>
    </rPh>
    <rPh sb="10" eb="14">
      <t>トウガイシセツ</t>
    </rPh>
    <rPh sb="15" eb="16">
      <t>ミ</t>
    </rPh>
    <rPh sb="20" eb="22">
      <t>バアイ</t>
    </rPh>
    <rPh sb="27" eb="31">
      <t>トウガイシセツ</t>
    </rPh>
    <rPh sb="32" eb="35">
      <t>キュウセイキ</t>
    </rPh>
    <rPh sb="35" eb="37">
      <t>ニュウイン</t>
    </rPh>
    <rPh sb="37" eb="39">
      <t>キノウ</t>
    </rPh>
    <rPh sb="40" eb="41">
      <t>ウシナ</t>
    </rPh>
    <rPh sb="43" eb="45">
      <t>バアイ</t>
    </rPh>
    <rPh sb="46" eb="48">
      <t>キノウ</t>
    </rPh>
    <rPh sb="48" eb="50">
      <t>ダイタイ</t>
    </rPh>
    <rPh sb="51" eb="53">
      <t>ソウテイ</t>
    </rPh>
    <phoneticPr fontId="1"/>
  </si>
  <si>
    <t>診療所の診療実態については</t>
    <rPh sb="0" eb="3">
      <t>シンリョウショ</t>
    </rPh>
    <rPh sb="4" eb="6">
      <t>シンリョウ</t>
    </rPh>
    <rPh sb="6" eb="8">
      <t>ジッタイ</t>
    </rPh>
    <phoneticPr fontId="1"/>
  </si>
  <si>
    <t>町内中心部に複数</t>
    <rPh sb="0" eb="2">
      <t>チョウナイ</t>
    </rPh>
    <rPh sb="2" eb="5">
      <t>チュウシンブ</t>
    </rPh>
    <rPh sb="6" eb="8">
      <t>フクスウ</t>
    </rPh>
    <phoneticPr fontId="1"/>
  </si>
  <si>
    <t>北海道医療機能情報システムで確認し、週4日以上の外来診療を行っていないところ、常勤医0名の診療所は除外した。</t>
    <rPh sb="0" eb="3">
      <t>ホッカイドウ</t>
    </rPh>
    <rPh sb="3" eb="5">
      <t>イリョウ</t>
    </rPh>
    <rPh sb="5" eb="7">
      <t>キノウ</t>
    </rPh>
    <rPh sb="7" eb="9">
      <t>ジョウホウ</t>
    </rPh>
    <rPh sb="14" eb="16">
      <t>カクニン</t>
    </rPh>
    <rPh sb="18" eb="19">
      <t>シュウ</t>
    </rPh>
    <rPh sb="20" eb="21">
      <t>ニチ</t>
    </rPh>
    <rPh sb="21" eb="23">
      <t>イジョウ</t>
    </rPh>
    <rPh sb="24" eb="26">
      <t>ガイライ</t>
    </rPh>
    <rPh sb="26" eb="28">
      <t>シンリョウ</t>
    </rPh>
    <rPh sb="29" eb="30">
      <t>オコナ</t>
    </rPh>
    <rPh sb="39" eb="42">
      <t>ジョウキンイ</t>
    </rPh>
    <rPh sb="43" eb="44">
      <t>メイ</t>
    </rPh>
    <rPh sb="45" eb="48">
      <t>シンリョウショ</t>
    </rPh>
    <rPh sb="49" eb="51">
      <t>ジョガイ</t>
    </rPh>
    <phoneticPr fontId="1"/>
  </si>
  <si>
    <t>たとえサテライト診療所であっても、本院派遣でない自前の常勤医が定期的に診療を行っている場合は除外していない。</t>
    <rPh sb="8" eb="11">
      <t>シンリョウショ</t>
    </rPh>
    <rPh sb="17" eb="19">
      <t>ホンイン</t>
    </rPh>
    <rPh sb="19" eb="21">
      <t>ハケン</t>
    </rPh>
    <rPh sb="24" eb="26">
      <t>ジマエ</t>
    </rPh>
    <rPh sb="27" eb="30">
      <t>ジョウキンイ</t>
    </rPh>
    <rPh sb="31" eb="34">
      <t>テイキテキ</t>
    </rPh>
    <rPh sb="35" eb="37">
      <t>シンリョウ</t>
    </rPh>
    <rPh sb="38" eb="39">
      <t>オコナ</t>
    </rPh>
    <rPh sb="43" eb="45">
      <t>バアイ</t>
    </rPh>
    <rPh sb="46" eb="48">
      <t>ジョガイ</t>
    </rPh>
    <phoneticPr fontId="1"/>
  </si>
  <si>
    <t>「自治体唯一」の考え方</t>
    <rPh sb="1" eb="6">
      <t>ジチタイ</t>
    </rPh>
    <rPh sb="8" eb="9">
      <t>カンガ</t>
    </rPh>
    <rPh sb="10" eb="11">
      <t>カタ</t>
    </rPh>
    <phoneticPr fontId="1"/>
  </si>
  <si>
    <t>JA北海道厚生連摩周厚生病院</t>
    <rPh sb="2" eb="5">
      <t>ホッカイドウ</t>
    </rPh>
    <rPh sb="5" eb="8">
      <t>コウセイレン</t>
    </rPh>
    <rPh sb="8" eb="14">
      <t>マシュウコウセイビョウイ</t>
    </rPh>
    <phoneticPr fontId="1"/>
  </si>
  <si>
    <t>JA北海道厚生連摩周厚生病院</t>
    <rPh sb="2" eb="5">
      <t>ホッカイドウ</t>
    </rPh>
    <rPh sb="5" eb="8">
      <t>コウセイレン</t>
    </rPh>
    <rPh sb="8" eb="14">
      <t>マシュウ</t>
    </rPh>
    <phoneticPr fontId="1"/>
  </si>
  <si>
    <t>実際には釧路方面に流出するのではないか？</t>
    <rPh sb="0" eb="2">
      <t>ジッサイ</t>
    </rPh>
    <rPh sb="4" eb="6">
      <t>クシロ</t>
    </rPh>
    <rPh sb="6" eb="8">
      <t>ホウメン</t>
    </rPh>
    <rPh sb="9" eb="11">
      <t>リュウシュツ</t>
    </rPh>
    <phoneticPr fontId="1"/>
  </si>
  <si>
    <t>常勤医師数は「北海道医療機能情報システム」によるが、誤入力が疑われる場合は医療機関ホームページを確認の上修正する。</t>
    <rPh sb="0" eb="4">
      <t>ジョウキンイシ</t>
    </rPh>
    <rPh sb="4" eb="5">
      <t>スウ</t>
    </rPh>
    <rPh sb="7" eb="10">
      <t>ホッカイドウ</t>
    </rPh>
    <rPh sb="10" eb="12">
      <t>イリョウ</t>
    </rPh>
    <rPh sb="12" eb="14">
      <t>キノウ</t>
    </rPh>
    <rPh sb="14" eb="16">
      <t>ジョウホウ</t>
    </rPh>
    <rPh sb="26" eb="29">
      <t>ゴニュウリョク</t>
    </rPh>
    <rPh sb="30" eb="31">
      <t>ウタガ</t>
    </rPh>
    <rPh sb="34" eb="36">
      <t>バアイ</t>
    </rPh>
    <rPh sb="37" eb="41">
      <t>イリョウキカン</t>
    </rPh>
    <rPh sb="48" eb="50">
      <t>カクニン</t>
    </rPh>
    <rPh sb="51" eb="52">
      <t>ウエ</t>
    </rPh>
    <rPh sb="52" eb="54">
      <t>シュウセイ</t>
    </rPh>
    <phoneticPr fontId="1"/>
  </si>
  <si>
    <t>町立別海病院尾岱沼診療所</t>
    <rPh sb="0" eb="6">
      <t>チョウリツベツカイビョウイン</t>
    </rPh>
    <rPh sb="6" eb="12">
      <t>オダイ</t>
    </rPh>
    <phoneticPr fontId="1"/>
  </si>
  <si>
    <t>町立中標津病院</t>
    <rPh sb="0" eb="7">
      <t>チョウリツナカシ</t>
    </rPh>
    <phoneticPr fontId="1"/>
  </si>
  <si>
    <t>尾岱沼に流れることはないと思われる。北海道医療機能情報提供システムでは常勤医８名だが、入力ミスと思われ、病院HPで確認。</t>
    <rPh sb="0" eb="3">
      <t>オダイトウ</t>
    </rPh>
    <rPh sb="4" eb="5">
      <t>ナガ</t>
    </rPh>
    <rPh sb="13" eb="14">
      <t>オモ</t>
    </rPh>
    <rPh sb="18" eb="33">
      <t>ホッカイドウイリョウキノウジョウホ</t>
    </rPh>
    <rPh sb="35" eb="38">
      <t>ジョウキンイ</t>
    </rPh>
    <rPh sb="39" eb="40">
      <t>メイ</t>
    </rPh>
    <rPh sb="43" eb="45">
      <t>ニュウリョク</t>
    </rPh>
    <rPh sb="48" eb="49">
      <t>オモ</t>
    </rPh>
    <rPh sb="52" eb="54">
      <t>ビョウイン</t>
    </rPh>
    <rPh sb="57" eb="59">
      <t>カクニン</t>
    </rPh>
    <phoneticPr fontId="1"/>
  </si>
  <si>
    <t>町立中標津病院</t>
    <rPh sb="0" eb="7">
      <t>チョウリツナ</t>
    </rPh>
    <phoneticPr fontId="1"/>
  </si>
  <si>
    <t>町立中標津病院</t>
    <rPh sb="0" eb="7">
      <t>チョウ</t>
    </rPh>
    <phoneticPr fontId="1"/>
  </si>
  <si>
    <t>サテライト
クリニック</t>
    <phoneticPr fontId="1"/>
  </si>
  <si>
    <t>あり</t>
    <phoneticPr fontId="1"/>
  </si>
  <si>
    <t>あり</t>
    <phoneticPr fontId="1"/>
  </si>
  <si>
    <t>あり</t>
    <phoneticPr fontId="1"/>
  </si>
  <si>
    <t>恩根内診療所は瀬尾医院のサテライト</t>
    <rPh sb="0" eb="6">
      <t>オンネナ</t>
    </rPh>
    <rPh sb="7" eb="9">
      <t>セオ</t>
    </rPh>
    <rPh sb="9" eb="11">
      <t>イイン</t>
    </rPh>
    <phoneticPr fontId="1"/>
  </si>
  <si>
    <t>同一自治体内に名称からその病院のサテライトであることが明らかな施設がある場合</t>
    <rPh sb="0" eb="2">
      <t>ドウイツ</t>
    </rPh>
    <rPh sb="2" eb="5">
      <t>ジチタイ</t>
    </rPh>
    <rPh sb="5" eb="6">
      <t>ナイ</t>
    </rPh>
    <rPh sb="7" eb="9">
      <t>メイショウ</t>
    </rPh>
    <rPh sb="13" eb="15">
      <t>ビョウイン</t>
    </rPh>
    <rPh sb="27" eb="28">
      <t>アキ</t>
    </rPh>
    <rPh sb="31" eb="33">
      <t>シセツ</t>
    </rPh>
    <rPh sb="36" eb="38">
      <t>バアイ</t>
    </rPh>
    <phoneticPr fontId="1"/>
  </si>
  <si>
    <t>「サテライトクリニック」の有無の考え方</t>
    <rPh sb="13" eb="15">
      <t>ウム</t>
    </rPh>
    <rPh sb="16" eb="17">
      <t>カンガ</t>
    </rPh>
    <rPh sb="18" eb="19">
      <t>カタ</t>
    </rPh>
    <phoneticPr fontId="1"/>
  </si>
  <si>
    <t>以上をサテライトクリニック「あり」とした</t>
    <rPh sb="0" eb="2">
      <t>イジョウ</t>
    </rPh>
    <phoneticPr fontId="1"/>
  </si>
  <si>
    <t>同一自治体内に常勤医０名かつその病院の職員が管理者となっている施設がある場合</t>
    <rPh sb="0" eb="2">
      <t>ドウイツ</t>
    </rPh>
    <rPh sb="2" eb="5">
      <t>ジチタイ</t>
    </rPh>
    <rPh sb="5" eb="6">
      <t>ナイ</t>
    </rPh>
    <rPh sb="7" eb="10">
      <t>ジョウキンイ</t>
    </rPh>
    <rPh sb="11" eb="12">
      <t>メイ</t>
    </rPh>
    <rPh sb="16" eb="18">
      <t>ビョウイン</t>
    </rPh>
    <rPh sb="19" eb="21">
      <t>ショクイン</t>
    </rPh>
    <rPh sb="22" eb="25">
      <t>カンリシャ</t>
    </rPh>
    <rPh sb="31" eb="33">
      <t>シセツ</t>
    </rPh>
    <rPh sb="36" eb="38">
      <t>バアイ</t>
    </rPh>
    <phoneticPr fontId="1"/>
  </si>
  <si>
    <t>直近急性期病院</t>
    <rPh sb="0" eb="2">
      <t>チョッキン</t>
    </rPh>
    <rPh sb="2" eb="7">
      <t>キュウセイキビョウイン</t>
    </rPh>
    <phoneticPr fontId="1"/>
  </si>
  <si>
    <t>直近内科医療機関</t>
    <rPh sb="0" eb="2">
      <t>チョッキン</t>
    </rPh>
    <rPh sb="2" eb="4">
      <t>ナイカ</t>
    </rPh>
    <rPh sb="4" eb="8">
      <t>イリョウキカン</t>
    </rPh>
    <phoneticPr fontId="1"/>
  </si>
  <si>
    <t>～５km</t>
    <phoneticPr fontId="1"/>
  </si>
  <si>
    <t>～１０km</t>
    <phoneticPr fontId="1"/>
  </si>
  <si>
    <t>～２０km</t>
    <phoneticPr fontId="1"/>
  </si>
  <si>
    <t>～３０km</t>
  </si>
  <si>
    <t>～４０km</t>
  </si>
  <si>
    <t>～５０km</t>
  </si>
  <si>
    <t>～６０km</t>
  </si>
  <si>
    <t>～７０km</t>
  </si>
  <si>
    <t>～８０km</t>
  </si>
  <si>
    <t>高度急性期</t>
    <rPh sb="0" eb="5">
      <t>コウドキュウセイキ</t>
    </rPh>
    <phoneticPr fontId="1"/>
  </si>
  <si>
    <t>急性期</t>
    <rPh sb="0" eb="3">
      <t>キュウセイキ</t>
    </rPh>
    <phoneticPr fontId="1"/>
  </si>
  <si>
    <t>回復期</t>
    <rPh sb="0" eb="3">
      <t>カイフクキ</t>
    </rPh>
    <phoneticPr fontId="1"/>
  </si>
  <si>
    <t>慢性期</t>
    <rPh sb="0" eb="3">
      <t>マンセイキ</t>
    </rPh>
    <phoneticPr fontId="1"/>
  </si>
  <si>
    <t>2014年</t>
    <rPh sb="4" eb="5">
      <t>ネン</t>
    </rPh>
    <phoneticPr fontId="1"/>
  </si>
  <si>
    <t>2015年</t>
    <rPh sb="4" eb="5">
      <t>ネン</t>
    </rPh>
    <phoneticPr fontId="1"/>
  </si>
  <si>
    <t>2016年</t>
    <rPh sb="4" eb="5">
      <t>ネン</t>
    </rPh>
    <phoneticPr fontId="1"/>
  </si>
  <si>
    <t>2017年</t>
    <rPh sb="4" eb="5">
      <t>ネン</t>
    </rPh>
    <phoneticPr fontId="1"/>
  </si>
  <si>
    <t>2023年予定</t>
    <rPh sb="4" eb="5">
      <t>ネン</t>
    </rPh>
    <rPh sb="5" eb="7">
      <t>ヨテイ</t>
    </rPh>
    <phoneticPr fontId="1"/>
  </si>
  <si>
    <t>2025年予定</t>
    <rPh sb="4" eb="5">
      <t>ネン</t>
    </rPh>
    <rPh sb="5" eb="7">
      <t>ヨテイ</t>
    </rPh>
    <phoneticPr fontId="1"/>
  </si>
  <si>
    <t>未報告・休床等</t>
    <rPh sb="0" eb="3">
      <t>ミホウコク</t>
    </rPh>
    <rPh sb="4" eb="5">
      <t>ヤス</t>
    </rPh>
    <rPh sb="5" eb="6">
      <t>トコ</t>
    </rPh>
    <rPh sb="6" eb="7">
      <t>トウ</t>
    </rPh>
    <phoneticPr fontId="1"/>
  </si>
  <si>
    <t>介護保険施設等</t>
    <rPh sb="0" eb="7">
      <t>カイゴホケンシセツトウ</t>
    </rPh>
    <phoneticPr fontId="1"/>
  </si>
  <si>
    <t>必要病床数</t>
    <rPh sb="0" eb="2">
      <t>ヒツヨウ</t>
    </rPh>
    <rPh sb="2" eb="5">
      <t>ビョウショウスウ</t>
    </rPh>
    <phoneticPr fontId="1"/>
  </si>
  <si>
    <t>自治体唯一の有床医療機関</t>
    <rPh sb="0" eb="3">
      <t>ジチタイ</t>
    </rPh>
    <rPh sb="3" eb="5">
      <t>ユイイツ</t>
    </rPh>
    <rPh sb="6" eb="8">
      <t>ユウショウ</t>
    </rPh>
    <rPh sb="8" eb="12">
      <t>イリョウキカン</t>
    </rPh>
    <phoneticPr fontId="1"/>
  </si>
  <si>
    <t>自治体唯一の有床医療機関（道東・道北）</t>
    <rPh sb="0" eb="3">
      <t>ジチタイ</t>
    </rPh>
    <rPh sb="3" eb="5">
      <t>ユイイツ</t>
    </rPh>
    <rPh sb="6" eb="8">
      <t>ユウショウ</t>
    </rPh>
    <rPh sb="8" eb="12">
      <t>イリョウキカン</t>
    </rPh>
    <rPh sb="13" eb="15">
      <t>ドウトウ</t>
    </rPh>
    <rPh sb="16" eb="18">
      <t>ドウホク</t>
    </rPh>
    <phoneticPr fontId="1"/>
  </si>
  <si>
    <t>計</t>
    <rPh sb="0" eb="1">
      <t>ケイ</t>
    </rPh>
    <phoneticPr fontId="1"/>
  </si>
  <si>
    <t>自治体唯一の内科標榜医療機関</t>
    <rPh sb="0" eb="3">
      <t>ジチタイ</t>
    </rPh>
    <rPh sb="3" eb="5">
      <t>ユイイツ</t>
    </rPh>
    <rPh sb="6" eb="8">
      <t>ナイカ</t>
    </rPh>
    <rPh sb="8" eb="10">
      <t>ヒョウボウ</t>
    </rPh>
    <rPh sb="10" eb="14">
      <t>イリョウキカン</t>
    </rPh>
    <phoneticPr fontId="1"/>
  </si>
  <si>
    <t>自治体唯一の内科標榜医療機関（道東・道北）</t>
    <rPh sb="0" eb="3">
      <t>ジチタイ</t>
    </rPh>
    <rPh sb="3" eb="5">
      <t>ユイイツ</t>
    </rPh>
    <rPh sb="6" eb="14">
      <t>ナイカヒョウボウ</t>
    </rPh>
    <rPh sb="15" eb="17">
      <t>ドウトウ</t>
    </rPh>
    <rPh sb="18" eb="20">
      <t>ドウホク</t>
    </rPh>
    <phoneticPr fontId="1"/>
  </si>
  <si>
    <t>常勤医師数</t>
    <rPh sb="0" eb="4">
      <t>ジョウキンイシ</t>
    </rPh>
    <rPh sb="4" eb="5">
      <t>スウ</t>
    </rPh>
    <phoneticPr fontId="1"/>
  </si>
  <si>
    <t>施設数</t>
    <rPh sb="0" eb="3">
      <t>シセツスウ</t>
    </rPh>
    <phoneticPr fontId="1"/>
  </si>
  <si>
    <t>1人</t>
    <rPh sb="1" eb="2">
      <t>ニン</t>
    </rPh>
    <phoneticPr fontId="1"/>
  </si>
  <si>
    <t>2人</t>
    <rPh sb="1" eb="2">
      <t>ニン</t>
    </rPh>
    <phoneticPr fontId="1"/>
  </si>
  <si>
    <t>3人</t>
    <rPh sb="1" eb="2">
      <t>ニン</t>
    </rPh>
    <phoneticPr fontId="1"/>
  </si>
  <si>
    <t>4～5人</t>
    <rPh sb="3" eb="4">
      <t>ニン</t>
    </rPh>
    <phoneticPr fontId="1"/>
  </si>
  <si>
    <t>6～10人</t>
    <rPh sb="4" eb="5">
      <t>ニン</t>
    </rPh>
    <phoneticPr fontId="1"/>
  </si>
  <si>
    <t>11～20人</t>
    <rPh sb="5" eb="6">
      <t>ニン</t>
    </rPh>
    <phoneticPr fontId="1"/>
  </si>
  <si>
    <t>21～30人</t>
    <rPh sb="5" eb="6">
      <t>ニン</t>
    </rPh>
    <phoneticPr fontId="1"/>
  </si>
  <si>
    <t>31人～</t>
    <rPh sb="2" eb="3">
      <t>ニン</t>
    </rPh>
    <phoneticPr fontId="1"/>
  </si>
  <si>
    <t>分娩
受入</t>
    <rPh sb="0" eb="2">
      <t>ブンベン</t>
    </rPh>
    <rPh sb="3" eb="5">
      <t>ウケイレ</t>
    </rPh>
    <phoneticPr fontId="1"/>
  </si>
  <si>
    <t>小児科診療</t>
    <rPh sb="0" eb="3">
      <t>ショウニカ</t>
    </rPh>
    <rPh sb="3" eb="5">
      <t>シンリョウ</t>
    </rPh>
    <phoneticPr fontId="1"/>
  </si>
  <si>
    <t>小児科
診療</t>
    <rPh sb="0" eb="3">
      <t>ショウニカ</t>
    </rPh>
    <rPh sb="4" eb="6">
      <t>シンリョウ</t>
    </rPh>
    <phoneticPr fontId="1"/>
  </si>
  <si>
    <t>成人内科医等による「なんちゃって小児科診療」を除外するために下記セレクトを行った。</t>
    <rPh sb="0" eb="2">
      <t>セイジン</t>
    </rPh>
    <rPh sb="2" eb="5">
      <t>ナイカイ</t>
    </rPh>
    <rPh sb="5" eb="6">
      <t>トウ</t>
    </rPh>
    <rPh sb="16" eb="19">
      <t>ショウニカ</t>
    </rPh>
    <rPh sb="19" eb="21">
      <t>シンリョウ</t>
    </rPh>
    <rPh sb="23" eb="25">
      <t>ジョガイ</t>
    </rPh>
    <rPh sb="30" eb="32">
      <t>カキ</t>
    </rPh>
    <rPh sb="37" eb="38">
      <t>オコナ</t>
    </rPh>
    <phoneticPr fontId="1"/>
  </si>
  <si>
    <t>１，北海道医療情報システムで検索し、小児科標榜医療機関を抽出</t>
    <rPh sb="2" eb="5">
      <t>ホッカイドウ</t>
    </rPh>
    <rPh sb="5" eb="7">
      <t>イリョウ</t>
    </rPh>
    <rPh sb="7" eb="9">
      <t>ジョウホウ</t>
    </rPh>
    <rPh sb="14" eb="16">
      <t>ケンサク</t>
    </rPh>
    <rPh sb="18" eb="21">
      <t>ショウニカ</t>
    </rPh>
    <rPh sb="21" eb="23">
      <t>ヒョウボウ</t>
    </rPh>
    <rPh sb="23" eb="25">
      <t>イリョウ</t>
    </rPh>
    <rPh sb="25" eb="27">
      <t>キカン</t>
    </rPh>
    <rPh sb="28" eb="30">
      <t>チュウシュツ</t>
    </rPh>
    <phoneticPr fontId="1"/>
  </si>
  <si>
    <t>２，同システムで週４日以上小児科外来診療を行っていない医療機関を除外</t>
    <rPh sb="2" eb="3">
      <t>ドウ</t>
    </rPh>
    <rPh sb="8" eb="9">
      <t>シュウ</t>
    </rPh>
    <rPh sb="10" eb="11">
      <t>ニチ</t>
    </rPh>
    <rPh sb="11" eb="13">
      <t>イジョウ</t>
    </rPh>
    <rPh sb="13" eb="16">
      <t>ショウニカ</t>
    </rPh>
    <rPh sb="16" eb="18">
      <t>ガイライ</t>
    </rPh>
    <rPh sb="18" eb="20">
      <t>シンリョウ</t>
    </rPh>
    <rPh sb="21" eb="22">
      <t>オコナ</t>
    </rPh>
    <rPh sb="27" eb="29">
      <t>イリョウ</t>
    </rPh>
    <rPh sb="29" eb="31">
      <t>キカン</t>
    </rPh>
    <rPh sb="32" eb="34">
      <t>ジョガイ</t>
    </rPh>
    <phoneticPr fontId="1"/>
  </si>
  <si>
    <t>○</t>
    <phoneticPr fontId="1"/>
  </si>
  <si>
    <t>○</t>
    <phoneticPr fontId="1"/>
  </si>
  <si>
    <t>小児科は出張医対応。</t>
    <rPh sb="0" eb="3">
      <t>ショウニカ</t>
    </rPh>
    <rPh sb="4" eb="6">
      <t>シュッチョウ</t>
    </rPh>
    <rPh sb="6" eb="7">
      <t>イ</t>
    </rPh>
    <rPh sb="7" eb="9">
      <t>タイオウ</t>
    </rPh>
    <phoneticPr fontId="1"/>
  </si>
  <si>
    <t>北海道医療機能情報システムでは週4日外来だが、HP上で外来は月水金の出張外来なのでカウントせず。</t>
    <rPh sb="0" eb="3">
      <t>ホッカイドウ</t>
    </rPh>
    <rPh sb="3" eb="5">
      <t>イリョウ</t>
    </rPh>
    <rPh sb="5" eb="7">
      <t>キノウ</t>
    </rPh>
    <rPh sb="7" eb="9">
      <t>ジョウホウ</t>
    </rPh>
    <rPh sb="15" eb="16">
      <t>シュウ</t>
    </rPh>
    <rPh sb="17" eb="18">
      <t>ニチ</t>
    </rPh>
    <rPh sb="18" eb="20">
      <t>ガイライ</t>
    </rPh>
    <rPh sb="25" eb="26">
      <t>ウエ</t>
    </rPh>
    <rPh sb="27" eb="29">
      <t>ガイライ</t>
    </rPh>
    <rPh sb="30" eb="31">
      <t>ゲツ</t>
    </rPh>
    <rPh sb="31" eb="32">
      <t>スイ</t>
    </rPh>
    <rPh sb="32" eb="33">
      <t>キン</t>
    </rPh>
    <rPh sb="34" eb="36">
      <t>シュッチョウ</t>
    </rPh>
    <rPh sb="36" eb="38">
      <t>ガイライ</t>
    </rPh>
    <phoneticPr fontId="1"/>
  </si>
  <si>
    <t>３，１，２のセレクト後、病院HPがあれば確認し、独立した小児科外来やNICU、小児病棟のある病院、常勤小児科医のいる病院は対象とする。（出張医対応でも独立した小児科外来が週4回以上あれば対象）</t>
    <rPh sb="10" eb="11">
      <t>ゴ</t>
    </rPh>
    <rPh sb="12" eb="14">
      <t>ビョウイン</t>
    </rPh>
    <rPh sb="20" eb="22">
      <t>カクニン</t>
    </rPh>
    <rPh sb="24" eb="26">
      <t>ドクリツ</t>
    </rPh>
    <rPh sb="28" eb="31">
      <t>ショウニカ</t>
    </rPh>
    <rPh sb="31" eb="33">
      <t>ガイライ</t>
    </rPh>
    <rPh sb="39" eb="41">
      <t>ショウニ</t>
    </rPh>
    <rPh sb="41" eb="43">
      <t>ビョウトウ</t>
    </rPh>
    <rPh sb="46" eb="48">
      <t>ビョウイン</t>
    </rPh>
    <rPh sb="49" eb="51">
      <t>ジョウキン</t>
    </rPh>
    <rPh sb="51" eb="55">
      <t>ショウニカイ</t>
    </rPh>
    <rPh sb="58" eb="60">
      <t>ビョウイン</t>
    </rPh>
    <rPh sb="61" eb="63">
      <t>タイショウ</t>
    </rPh>
    <rPh sb="68" eb="70">
      <t>シュッチョウ</t>
    </rPh>
    <rPh sb="70" eb="71">
      <t>イ</t>
    </rPh>
    <rPh sb="71" eb="73">
      <t>タイオウ</t>
    </rPh>
    <rPh sb="75" eb="77">
      <t>ドクリツ</t>
    </rPh>
    <rPh sb="79" eb="82">
      <t>ショウニカ</t>
    </rPh>
    <rPh sb="82" eb="84">
      <t>ガイライ</t>
    </rPh>
    <rPh sb="85" eb="86">
      <t>シュウ</t>
    </rPh>
    <rPh sb="87" eb="88">
      <t>カイ</t>
    </rPh>
    <rPh sb="88" eb="90">
      <t>イジョウ</t>
    </rPh>
    <rPh sb="93" eb="95">
      <t>タイショウ</t>
    </rPh>
    <phoneticPr fontId="1"/>
  </si>
  <si>
    <t>※市町村の広報やその他の周辺情報などにより可能な限り補助的な情報をとるようにする。</t>
    <rPh sb="1" eb="4">
      <t>シチョウソン</t>
    </rPh>
    <rPh sb="5" eb="7">
      <t>コウホウ</t>
    </rPh>
    <rPh sb="10" eb="11">
      <t>タ</t>
    </rPh>
    <rPh sb="12" eb="14">
      <t>シュウヘン</t>
    </rPh>
    <rPh sb="14" eb="16">
      <t>ジョウホウ</t>
    </rPh>
    <rPh sb="21" eb="23">
      <t>カノウ</t>
    </rPh>
    <rPh sb="24" eb="25">
      <t>カギ</t>
    </rPh>
    <rPh sb="26" eb="29">
      <t>ホジョテキ</t>
    </rPh>
    <rPh sb="30" eb="32">
      <t>ジョウホウ</t>
    </rPh>
    <phoneticPr fontId="1"/>
  </si>
  <si>
    <t>HPで小児科医の名前を公開していないため、周辺情報から特定し、市に血液・がん専門医名簿から現在の勤務状況を確定した</t>
    <rPh sb="3" eb="7">
      <t>ショウニカイ</t>
    </rPh>
    <rPh sb="8" eb="10">
      <t>ナマエ</t>
    </rPh>
    <rPh sb="11" eb="13">
      <t>コウカイ</t>
    </rPh>
    <rPh sb="21" eb="23">
      <t>シュウヘン</t>
    </rPh>
    <rPh sb="23" eb="25">
      <t>ジョウホウ</t>
    </rPh>
    <rPh sb="27" eb="29">
      <t>トクテイ</t>
    </rPh>
    <rPh sb="31" eb="32">
      <t>シ</t>
    </rPh>
    <rPh sb="33" eb="35">
      <t>ケツエキ</t>
    </rPh>
    <rPh sb="38" eb="41">
      <t>センモンイ</t>
    </rPh>
    <rPh sb="41" eb="43">
      <t>メイボ</t>
    </rPh>
    <rPh sb="45" eb="47">
      <t>ゲンザイ</t>
    </rPh>
    <rPh sb="48" eb="50">
      <t>キンム</t>
    </rPh>
    <rPh sb="50" eb="52">
      <t>ジョウキョウ</t>
    </rPh>
    <rPh sb="53" eb="55">
      <t>カクテイ</t>
    </rPh>
    <phoneticPr fontId="1"/>
  </si>
  <si>
    <t>○</t>
    <phoneticPr fontId="1"/>
  </si>
  <si>
    <t>４，全科診療、総合診療科による小児診療や、一人の医師が内科・小児科を担当している場合は北海道医療機能情報システムの小児科専門医を確認して１人未満の場合は除外。</t>
    <rPh sb="2" eb="4">
      <t>ゼンカ</t>
    </rPh>
    <rPh sb="4" eb="6">
      <t>シンリョウ</t>
    </rPh>
    <rPh sb="7" eb="9">
      <t>ソウゴウ</t>
    </rPh>
    <rPh sb="9" eb="12">
      <t>シンリョウカ</t>
    </rPh>
    <rPh sb="15" eb="17">
      <t>ショウニ</t>
    </rPh>
    <rPh sb="17" eb="19">
      <t>シンリョウ</t>
    </rPh>
    <rPh sb="21" eb="23">
      <t>ヒトリ</t>
    </rPh>
    <rPh sb="24" eb="26">
      <t>イシ</t>
    </rPh>
    <rPh sb="27" eb="29">
      <t>ナイカ</t>
    </rPh>
    <rPh sb="30" eb="33">
      <t>ショウニカ</t>
    </rPh>
    <rPh sb="34" eb="36">
      <t>タントウ</t>
    </rPh>
    <rPh sb="40" eb="42">
      <t>バアイ</t>
    </rPh>
    <rPh sb="43" eb="46">
      <t>ホッカイドウ</t>
    </rPh>
    <rPh sb="46" eb="48">
      <t>イリョウ</t>
    </rPh>
    <rPh sb="48" eb="50">
      <t>キノウ</t>
    </rPh>
    <rPh sb="50" eb="52">
      <t>ジョウホウ</t>
    </rPh>
    <rPh sb="57" eb="60">
      <t>ショウニカ</t>
    </rPh>
    <rPh sb="60" eb="63">
      <t>センモンイ</t>
    </rPh>
    <rPh sb="64" eb="66">
      <t>カクニン</t>
    </rPh>
    <rPh sb="69" eb="70">
      <t>ニン</t>
    </rPh>
    <rPh sb="70" eb="72">
      <t>ミマン</t>
    </rPh>
    <rPh sb="73" eb="75">
      <t>バアイ</t>
    </rPh>
    <rPh sb="76" eb="78">
      <t>ジョガイ</t>
    </rPh>
    <phoneticPr fontId="1"/>
  </si>
  <si>
    <t>５，４で小児科専門医が1人以上の場合は小児科学会HPで確認できれば対象、できなければ除外。（小児科をサブスペとする総合医がいることを考慮）</t>
    <rPh sb="4" eb="7">
      <t>ショウニカ</t>
    </rPh>
    <rPh sb="7" eb="10">
      <t>センモンイ</t>
    </rPh>
    <rPh sb="12" eb="13">
      <t>ニン</t>
    </rPh>
    <rPh sb="13" eb="15">
      <t>イジョウ</t>
    </rPh>
    <rPh sb="16" eb="18">
      <t>バアイ</t>
    </rPh>
    <rPh sb="27" eb="29">
      <t>カクニン</t>
    </rPh>
    <rPh sb="33" eb="35">
      <t>タイショウ</t>
    </rPh>
    <rPh sb="42" eb="44">
      <t>ジョガイ</t>
    </rPh>
    <phoneticPr fontId="1"/>
  </si>
  <si>
    <t>清水？芽室？帯広？　小児科はHPで週１外来であるとのことなのでカウントせず。</t>
    <rPh sb="0" eb="2">
      <t>シミズ</t>
    </rPh>
    <rPh sb="3" eb="5">
      <t>メムロ</t>
    </rPh>
    <rPh sb="6" eb="8">
      <t>オビヒロ</t>
    </rPh>
    <rPh sb="10" eb="13">
      <t>ショウニカ</t>
    </rPh>
    <rPh sb="17" eb="18">
      <t>シュウ</t>
    </rPh>
    <rPh sb="19" eb="21">
      <t>ガイライ</t>
    </rPh>
    <phoneticPr fontId="1"/>
  </si>
  <si>
    <t>浦幌、豊頃、池田３町で唯一の病院　小児科は総合診療科で担当、長田管理者は小児科専門医（学会名簿で確認済み）</t>
    <rPh sb="0" eb="2">
      <t>ウラホロ</t>
    </rPh>
    <rPh sb="3" eb="5">
      <t>トヨコロ</t>
    </rPh>
    <rPh sb="6" eb="8">
      <t>イケダ</t>
    </rPh>
    <rPh sb="9" eb="10">
      <t>マチ</t>
    </rPh>
    <rPh sb="11" eb="13">
      <t>ユイイツ</t>
    </rPh>
    <rPh sb="14" eb="16">
      <t>ビョウイン</t>
    </rPh>
    <rPh sb="17" eb="20">
      <t>ショウニカ</t>
    </rPh>
    <rPh sb="21" eb="23">
      <t>ソウゴウ</t>
    </rPh>
    <rPh sb="23" eb="26">
      <t>シンリョウカ</t>
    </rPh>
    <rPh sb="27" eb="29">
      <t>タントウ</t>
    </rPh>
    <rPh sb="30" eb="32">
      <t>ナガタ</t>
    </rPh>
    <rPh sb="32" eb="35">
      <t>カンリシャ</t>
    </rPh>
    <rPh sb="36" eb="39">
      <t>ショウニカ</t>
    </rPh>
    <rPh sb="39" eb="42">
      <t>センモンイ</t>
    </rPh>
    <rPh sb="43" eb="45">
      <t>ガッカイ</t>
    </rPh>
    <rPh sb="45" eb="47">
      <t>メイボ</t>
    </rPh>
    <rPh sb="48" eb="50">
      <t>カクニン</t>
    </rPh>
    <rPh sb="50" eb="51">
      <t>ズ</t>
    </rPh>
    <phoneticPr fontId="1"/>
  </si>
  <si>
    <t>△</t>
    <phoneticPr fontId="1"/>
  </si>
  <si>
    <t>分娩実績があるが現在医師不足のため受け入れ中止</t>
    <rPh sb="0" eb="2">
      <t>ブンベン</t>
    </rPh>
    <rPh sb="2" eb="4">
      <t>ジッセキ</t>
    </rPh>
    <rPh sb="8" eb="10">
      <t>ゲンザイ</t>
    </rPh>
    <rPh sb="10" eb="14">
      <t>イシブソク</t>
    </rPh>
    <rPh sb="17" eb="18">
      <t>ウ</t>
    </rPh>
    <rPh sb="19" eb="20">
      <t>イ</t>
    </rPh>
    <rPh sb="21" eb="23">
      <t>チュウシ</t>
    </rPh>
    <phoneticPr fontId="1"/>
  </si>
  <si>
    <t>病院の規模的に帯広市内の基幹病院クラスでないと代替は難しそう。分娩は実績があるがH30.11月で受け入れ中止となっている。</t>
    <rPh sb="0" eb="2">
      <t>ビョウイン</t>
    </rPh>
    <rPh sb="3" eb="5">
      <t>キボ</t>
    </rPh>
    <rPh sb="5" eb="6">
      <t>テキ</t>
    </rPh>
    <rPh sb="7" eb="11">
      <t>オビヒロシナイ</t>
    </rPh>
    <rPh sb="12" eb="16">
      <t>キカンビョウイン</t>
    </rPh>
    <rPh sb="23" eb="25">
      <t>ダイタイ</t>
    </rPh>
    <rPh sb="26" eb="27">
      <t>ムズカ</t>
    </rPh>
    <rPh sb="31" eb="33">
      <t>ブンベン</t>
    </rPh>
    <rPh sb="34" eb="36">
      <t>ジッセキ</t>
    </rPh>
    <rPh sb="46" eb="47">
      <t>ガツ</t>
    </rPh>
    <rPh sb="48" eb="49">
      <t>ウ</t>
    </rPh>
    <rPh sb="50" eb="51">
      <t>イ</t>
    </rPh>
    <rPh sb="52" eb="54">
      <t>チュウシ</t>
    </rPh>
    <phoneticPr fontId="1"/>
  </si>
  <si>
    <t>◯</t>
    <phoneticPr fontId="1"/>
  </si>
  <si>
    <t>分娩受け入れ</t>
    <rPh sb="0" eb="2">
      <t>ブンベン</t>
    </rPh>
    <rPh sb="2" eb="3">
      <t>ウ</t>
    </rPh>
    <rPh sb="4" eb="5">
      <t>イ</t>
    </rPh>
    <phoneticPr fontId="1"/>
  </si>
  <si>
    <t>南空知</t>
    <rPh sb="0" eb="3">
      <t>ミナミソラチ</t>
    </rPh>
    <phoneticPr fontId="1"/>
  </si>
  <si>
    <t>１，北海道医療情報システムで分娩実績を確認。実績のない医療機関を除外</t>
    <rPh sb="2" eb="13">
      <t>ホッカイドウ</t>
    </rPh>
    <rPh sb="14" eb="16">
      <t>ブンベン</t>
    </rPh>
    <rPh sb="16" eb="18">
      <t>ジッセキ</t>
    </rPh>
    <rPh sb="19" eb="21">
      <t>カクニン</t>
    </rPh>
    <rPh sb="22" eb="24">
      <t>ジッセキ</t>
    </rPh>
    <rPh sb="27" eb="31">
      <t>イリョウキカン</t>
    </rPh>
    <rPh sb="32" eb="34">
      <t>ジョガイ</t>
    </rPh>
    <phoneticPr fontId="1"/>
  </si>
  <si>
    <t>２，病院HPで産科診療実態を確認。北海道医療情報システム更新後に分娩受け入れを中止した医療機関を除外</t>
    <rPh sb="2" eb="4">
      <t>ビョウイン</t>
    </rPh>
    <rPh sb="7" eb="9">
      <t>サンカ</t>
    </rPh>
    <rPh sb="9" eb="11">
      <t>シンリョウ</t>
    </rPh>
    <rPh sb="11" eb="13">
      <t>ジッタイ</t>
    </rPh>
    <rPh sb="14" eb="16">
      <t>カクニン</t>
    </rPh>
    <rPh sb="17" eb="28">
      <t>ホッカイドウ</t>
    </rPh>
    <rPh sb="28" eb="30">
      <t>コウシン</t>
    </rPh>
    <rPh sb="30" eb="31">
      <t>ゴ</t>
    </rPh>
    <rPh sb="32" eb="34">
      <t>ブンベン</t>
    </rPh>
    <rPh sb="34" eb="35">
      <t>ウ</t>
    </rPh>
    <rPh sb="36" eb="37">
      <t>イ</t>
    </rPh>
    <rPh sb="39" eb="41">
      <t>チュウシ</t>
    </rPh>
    <rPh sb="43" eb="50">
      <t>イリョウキカン</t>
    </rPh>
    <phoneticPr fontId="1"/>
  </si>
  <si>
    <t>直近小児科
医療機関</t>
    <rPh sb="0" eb="2">
      <t>チョッキ</t>
    </rPh>
    <rPh sb="2" eb="5">
      <t>ショウニカ</t>
    </rPh>
    <rPh sb="6" eb="10">
      <t>イリョウキカン</t>
    </rPh>
    <phoneticPr fontId="1"/>
  </si>
  <si>
    <t>直近小児科
距離</t>
    <rPh sb="0" eb="2">
      <t>チョッキン</t>
    </rPh>
    <rPh sb="2" eb="5">
      <t>ショウニカ</t>
    </rPh>
    <rPh sb="6" eb="8">
      <t>キョリ</t>
    </rPh>
    <phoneticPr fontId="1"/>
  </si>
  <si>
    <t>倶知安厚生病院</t>
    <rPh sb="0" eb="7">
      <t>クッチャンコウセイビョウイン</t>
    </rPh>
    <phoneticPr fontId="1"/>
  </si>
  <si>
    <t>直近小児科病院</t>
    <rPh sb="0" eb="2">
      <t>チョッキン</t>
    </rPh>
    <rPh sb="2" eb="5">
      <t>ショウニカ</t>
    </rPh>
    <rPh sb="5" eb="7">
      <t>ビョウイン</t>
    </rPh>
    <phoneticPr fontId="1"/>
  </si>
  <si>
    <t>直近小児科
病院距離</t>
    <rPh sb="0" eb="5">
      <t>チョッキンショウ</t>
    </rPh>
    <rPh sb="6" eb="8">
      <t>ビョウイン</t>
    </rPh>
    <rPh sb="8" eb="10">
      <t>キョリ</t>
    </rPh>
    <phoneticPr fontId="1"/>
  </si>
  <si>
    <t>岩見沢市立総合病院</t>
    <rPh sb="0" eb="9">
      <t>イワミ</t>
    </rPh>
    <phoneticPr fontId="1"/>
  </si>
  <si>
    <t>あくつこどもクリニック</t>
    <phoneticPr fontId="1"/>
  </si>
  <si>
    <t>倶知安厚生病院</t>
    <rPh sb="0" eb="7">
      <t>クッチャ</t>
    </rPh>
    <phoneticPr fontId="1"/>
  </si>
  <si>
    <t>市立三笠総合病院</t>
    <rPh sb="0" eb="8">
      <t>シリツミカ</t>
    </rPh>
    <phoneticPr fontId="1"/>
  </si>
  <si>
    <t>市立三笠総合病院</t>
    <rPh sb="0" eb="8">
      <t>シリ</t>
    </rPh>
    <phoneticPr fontId="1"/>
  </si>
  <si>
    <t>伊達赤十字病院</t>
    <rPh sb="0" eb="7">
      <t>ダテセキ</t>
    </rPh>
    <phoneticPr fontId="1"/>
  </si>
  <si>
    <t>洞爺ファミリークリニック</t>
    <rPh sb="0" eb="2">
      <t>トウヤ</t>
    </rPh>
    <phoneticPr fontId="1"/>
  </si>
  <si>
    <t>５未満</t>
    <rPh sb="1" eb="3">
      <t>ミマン</t>
    </rPh>
    <phoneticPr fontId="1"/>
  </si>
  <si>
    <t>洞爺ファミリークリニックは院長が小児科専門</t>
    <rPh sb="0" eb="12">
      <t>トウヤ</t>
    </rPh>
    <rPh sb="13" eb="15">
      <t>インチョウ</t>
    </rPh>
    <rPh sb="16" eb="19">
      <t>ショウニカ</t>
    </rPh>
    <rPh sb="19" eb="21">
      <t>センモン</t>
    </rPh>
    <phoneticPr fontId="1"/>
  </si>
  <si>
    <t>方安庵青雲町クリニック</t>
    <rPh sb="0" eb="11">
      <t>ホウアン</t>
    </rPh>
    <phoneticPr fontId="1"/>
  </si>
  <si>
    <t>王子総合病院</t>
    <rPh sb="0" eb="6">
      <t>オウジソウゴウビョウイン</t>
    </rPh>
    <phoneticPr fontId="1"/>
  </si>
  <si>
    <t>日高徳洲会病院</t>
    <rPh sb="0" eb="7">
      <t>ヒダカ</t>
    </rPh>
    <phoneticPr fontId="1"/>
  </si>
  <si>
    <t>日高徳洲会病院</t>
    <rPh sb="0" eb="7">
      <t>ヒダ</t>
    </rPh>
    <phoneticPr fontId="1"/>
  </si>
  <si>
    <t>日高徳洲会病院は北海道医療情報システムに登録されていない。HPで確認。</t>
    <rPh sb="0" eb="7">
      <t>ヒダ</t>
    </rPh>
    <rPh sb="8" eb="19">
      <t>ホッカ</t>
    </rPh>
    <rPh sb="20" eb="22">
      <t>トウロク</t>
    </rPh>
    <rPh sb="32" eb="34">
      <t>カクニン</t>
    </rPh>
    <phoneticPr fontId="1"/>
  </si>
  <si>
    <t>日高徳洲会病院、浦河赤十字病院がほぼ等距離</t>
    <rPh sb="0" eb="7">
      <t>ヒダカ</t>
    </rPh>
    <rPh sb="8" eb="15">
      <t>ウラカワ</t>
    </rPh>
    <rPh sb="18" eb="21">
      <t>トウキョリ</t>
    </rPh>
    <phoneticPr fontId="1"/>
  </si>
  <si>
    <t>複数</t>
    <rPh sb="0" eb="2">
      <t>フクスウ</t>
    </rPh>
    <phoneticPr fontId="1"/>
  </si>
  <si>
    <t>JA北海道厚生連網走厚生病院</t>
    <rPh sb="2" eb="5">
      <t>ホッカイドウ</t>
    </rPh>
    <rPh sb="5" eb="8">
      <t>コウセイレン</t>
    </rPh>
    <rPh sb="8" eb="14">
      <t>アバ</t>
    </rPh>
    <phoneticPr fontId="1"/>
  </si>
  <si>
    <t>JA北海道厚生連網走厚生病院</t>
    <rPh sb="2" eb="14">
      <t>ホッカイドウ</t>
    </rPh>
    <phoneticPr fontId="1"/>
  </si>
  <si>
    <t>福井小児科医院</t>
    <rPh sb="0" eb="7">
      <t>フクイショウ</t>
    </rPh>
    <phoneticPr fontId="1"/>
  </si>
  <si>
    <t>帯広厚生病院</t>
    <rPh sb="0" eb="6">
      <t>オビ</t>
    </rPh>
    <phoneticPr fontId="1"/>
  </si>
  <si>
    <t>おち小児科医院</t>
    <rPh sb="2" eb="5">
      <t>ショウニカ</t>
    </rPh>
    <rPh sb="5" eb="7">
      <t>イイン</t>
    </rPh>
    <phoneticPr fontId="1"/>
  </si>
  <si>
    <t>北海道社会事業協会帯広病院</t>
    <rPh sb="0" eb="3">
      <t>ホッカイドウ</t>
    </rPh>
    <rPh sb="3" eb="5">
      <t>シャカイ</t>
    </rPh>
    <rPh sb="5" eb="7">
      <t>ジギョウ</t>
    </rPh>
    <rPh sb="7" eb="9">
      <t>キョウカイ</t>
    </rPh>
    <rPh sb="9" eb="11">
      <t>オビヒロ</t>
    </rPh>
    <rPh sb="11" eb="13">
      <t>ビョウイン</t>
    </rPh>
    <phoneticPr fontId="1"/>
  </si>
  <si>
    <t>公立芽室病院</t>
    <rPh sb="0" eb="6">
      <t>コウリツメ</t>
    </rPh>
    <phoneticPr fontId="1"/>
  </si>
  <si>
    <t>公立芽室病院</t>
    <rPh sb="0" eb="6">
      <t>コウ</t>
    </rPh>
    <phoneticPr fontId="1"/>
  </si>
  <si>
    <t>おひさまクリニック</t>
    <phoneticPr fontId="1"/>
  </si>
  <si>
    <t>市立釧路総合病院</t>
    <rPh sb="0" eb="8">
      <t>シリ</t>
    </rPh>
    <phoneticPr fontId="1"/>
  </si>
  <si>
    <t>町立中標津病院</t>
    <rPh sb="0" eb="7">
      <t>チョウリ</t>
    </rPh>
    <phoneticPr fontId="1"/>
  </si>
  <si>
    <t>距離</t>
    <rPh sb="0" eb="2">
      <t>キョリ</t>
    </rPh>
    <phoneticPr fontId="1"/>
  </si>
  <si>
    <t>件数</t>
    <rPh sb="0" eb="2">
      <t>ケンスウ</t>
    </rPh>
    <phoneticPr fontId="1"/>
  </si>
  <si>
    <t>直近小児科距離</t>
    <rPh sb="0" eb="2">
      <t>チョッキン</t>
    </rPh>
    <rPh sb="2" eb="5">
      <t>ショウニカ</t>
    </rPh>
    <rPh sb="5" eb="7">
      <t>キョリ</t>
    </rPh>
    <phoneticPr fontId="1"/>
  </si>
  <si>
    <t>直近小児科病院距離</t>
    <rPh sb="0" eb="2">
      <t>チョッキン</t>
    </rPh>
    <rPh sb="2" eb="5">
      <t>ショウニカ</t>
    </rPh>
    <rPh sb="5" eb="7">
      <t>ビョウイン</t>
    </rPh>
    <rPh sb="7" eb="9">
      <t>キョリ</t>
    </rPh>
    <phoneticPr fontId="1"/>
  </si>
  <si>
    <t>人工
透析</t>
    <rPh sb="0" eb="2">
      <t>ジンコウ</t>
    </rPh>
    <rPh sb="3" eb="5">
      <t>トウセキ</t>
    </rPh>
    <phoneticPr fontId="1"/>
  </si>
  <si>
    <t>人工透析</t>
    <rPh sb="0" eb="4">
      <t>ジンコウトウセキ</t>
    </rPh>
    <phoneticPr fontId="1"/>
  </si>
  <si>
    <t>１，北海道医療機能情報提供システムで血液透析・腹膜透析を検索</t>
    <rPh sb="2" eb="17">
      <t>ホッ</t>
    </rPh>
    <rPh sb="18" eb="22">
      <t>ケツエキトウセキ</t>
    </rPh>
    <rPh sb="23" eb="27">
      <t>フクマクトウセキ</t>
    </rPh>
    <rPh sb="28" eb="30">
      <t>ケンサク</t>
    </rPh>
    <phoneticPr fontId="1"/>
  </si>
  <si>
    <t>◯</t>
    <phoneticPr fontId="1"/>
  </si>
  <si>
    <t>◯</t>
    <phoneticPr fontId="1"/>
  </si>
  <si>
    <t>◯</t>
    <phoneticPr fontId="1"/>
  </si>
  <si>
    <t>急性疾患の場合、網走厚生病院を選択する方が多いと思われる。小児科は出張医による週４日の診療。2019年4月から透析開始（なので北海道医療機能情報提供システムには未掲載）</t>
    <rPh sb="0" eb="4">
      <t>キュウセイシッカン</t>
    </rPh>
    <rPh sb="5" eb="7">
      <t>バアイ</t>
    </rPh>
    <rPh sb="8" eb="10">
      <t>アバシリ</t>
    </rPh>
    <rPh sb="10" eb="14">
      <t>コウセイビョウイン</t>
    </rPh>
    <rPh sb="15" eb="17">
      <t>センタク</t>
    </rPh>
    <rPh sb="19" eb="20">
      <t>カタ</t>
    </rPh>
    <rPh sb="21" eb="22">
      <t>オオ</t>
    </rPh>
    <rPh sb="24" eb="25">
      <t>オモ</t>
    </rPh>
    <rPh sb="29" eb="32">
      <t>ショウニカ</t>
    </rPh>
    <rPh sb="33" eb="35">
      <t>シュッチョウ</t>
    </rPh>
    <rPh sb="35" eb="36">
      <t>イ</t>
    </rPh>
    <rPh sb="39" eb="40">
      <t>シュウ</t>
    </rPh>
    <rPh sb="41" eb="42">
      <t>ニチ</t>
    </rPh>
    <rPh sb="43" eb="45">
      <t>シンリョウ</t>
    </rPh>
    <rPh sb="50" eb="51">
      <t>ネン</t>
    </rPh>
    <rPh sb="52" eb="53">
      <t>ガツ</t>
    </rPh>
    <rPh sb="55" eb="57">
      <t>トウセキ</t>
    </rPh>
    <rPh sb="57" eb="59">
      <t>カイシ</t>
    </rPh>
    <rPh sb="63" eb="78">
      <t>ホッカ</t>
    </rPh>
    <rPh sb="80" eb="83">
      <t>ミケイサイ</t>
    </rPh>
    <phoneticPr fontId="1"/>
  </si>
  <si>
    <t>◯</t>
    <phoneticPr fontId="1"/>
  </si>
  <si>
    <t>直近の透析医療機関</t>
    <rPh sb="0" eb="2">
      <t>チョッキン</t>
    </rPh>
    <rPh sb="3" eb="5">
      <t>トウセキ</t>
    </rPh>
    <rPh sb="5" eb="9">
      <t>イリョウキカン</t>
    </rPh>
    <phoneticPr fontId="1"/>
  </si>
  <si>
    <t>函館泌尿器科、ほか函館市内に多数</t>
    <rPh sb="0" eb="2">
      <t>ハコダテ</t>
    </rPh>
    <rPh sb="2" eb="6">
      <t>ヒニョウキカ</t>
    </rPh>
    <rPh sb="9" eb="13">
      <t>ハコダテシナイ</t>
    </rPh>
    <rPh sb="14" eb="16">
      <t>タスウ</t>
    </rPh>
    <phoneticPr fontId="1"/>
  </si>
  <si>
    <t>木古内町国民健康保険病院</t>
    <rPh sb="0" eb="12">
      <t>キコ</t>
    </rPh>
    <phoneticPr fontId="1"/>
  </si>
  <si>
    <t>岩内大浜医院</t>
    <rPh sb="0" eb="6">
      <t>イワナイオオ</t>
    </rPh>
    <phoneticPr fontId="1"/>
  </si>
  <si>
    <t>市立三笠総合病院</t>
    <rPh sb="0" eb="8">
      <t>シリツミカサ</t>
    </rPh>
    <phoneticPr fontId="1"/>
  </si>
  <si>
    <t>あかびら市立病院</t>
    <rPh sb="4" eb="8">
      <t>シリツビョウイン</t>
    </rPh>
    <phoneticPr fontId="1"/>
  </si>
  <si>
    <t>伊達赤十字病院、いぶり腎泌尿器科クリニック</t>
    <rPh sb="0" eb="7">
      <t>ダテセ</t>
    </rPh>
    <rPh sb="11" eb="16">
      <t>ジ</t>
    </rPh>
    <phoneticPr fontId="1"/>
  </si>
  <si>
    <t>とよた腎泌尿器科クリニック、ほか苫小牧市内に多数</t>
    <rPh sb="3" eb="13">
      <t>ジンヒニョ</t>
    </rPh>
    <rPh sb="16" eb="19">
      <t>トマコマイ</t>
    </rPh>
    <rPh sb="19" eb="21">
      <t>シナイ</t>
    </rPh>
    <rPh sb="22" eb="24">
      <t>タスウ</t>
    </rPh>
    <phoneticPr fontId="1"/>
  </si>
  <si>
    <t>小清水赤十字病院</t>
    <rPh sb="0" eb="8">
      <t>コシ</t>
    </rPh>
    <phoneticPr fontId="1"/>
  </si>
  <si>
    <t>斜里町国保病院</t>
    <rPh sb="0" eb="7">
      <t>シャ</t>
    </rPh>
    <phoneticPr fontId="1"/>
  </si>
  <si>
    <t>広域紋別病院</t>
    <rPh sb="0" eb="6">
      <t>コウイキモンベツビョウイン</t>
    </rPh>
    <phoneticPr fontId="1"/>
  </si>
  <si>
    <t>公立芽室病院</t>
    <rPh sb="0" eb="6">
      <t>コウリツ</t>
    </rPh>
    <phoneticPr fontId="1"/>
  </si>
  <si>
    <t>ほか、30km圏内に音更、帯広に多数</t>
    <rPh sb="7" eb="9">
      <t>ケンンアイ</t>
    </rPh>
    <rPh sb="10" eb="12">
      <t>オトフケ</t>
    </rPh>
    <rPh sb="13" eb="15">
      <t>オビヒロ</t>
    </rPh>
    <rPh sb="16" eb="18">
      <t>タスウ</t>
    </rPh>
    <phoneticPr fontId="1"/>
  </si>
  <si>
    <t>帯広泌尿器科、ほか帯広市内に多数</t>
    <rPh sb="0" eb="6">
      <t>オビヒロヒ</t>
    </rPh>
    <rPh sb="9" eb="13">
      <t>オビヒロシナイ</t>
    </rPh>
    <rPh sb="14" eb="16">
      <t>タスウ</t>
    </rPh>
    <phoneticPr fontId="1"/>
  </si>
  <si>
    <t>２，病院HPで人工透析診療実態を確認</t>
    <rPh sb="2" eb="4">
      <t>ビョウイン</t>
    </rPh>
    <rPh sb="7" eb="11">
      <t>ジンコウトウセキ</t>
    </rPh>
    <rPh sb="11" eb="13">
      <t>シンリョウ</t>
    </rPh>
    <rPh sb="13" eb="15">
      <t>ジッタイ</t>
    </rPh>
    <rPh sb="16" eb="18">
      <t>カクニン</t>
    </rPh>
    <phoneticPr fontId="1"/>
  </si>
  <si>
    <t>３，２が不可能な場合は新改革プランや市町村HPなどで周辺情報を確認</t>
    <rPh sb="4" eb="7">
      <t>フカノウ</t>
    </rPh>
    <rPh sb="8" eb="10">
      <t>バアイ</t>
    </rPh>
    <rPh sb="11" eb="14">
      <t>シンカイカク</t>
    </rPh>
    <rPh sb="18" eb="21">
      <t>シチョウソン</t>
    </rPh>
    <rPh sb="26" eb="30">
      <t>シュウヘンジョウホウ</t>
    </rPh>
    <rPh sb="31" eb="33">
      <t>カクニン</t>
    </rPh>
    <phoneticPr fontId="1"/>
  </si>
  <si>
    <t>足寄町国民健康保険病院</t>
    <rPh sb="0" eb="11">
      <t>アショロ</t>
    </rPh>
    <phoneticPr fontId="1"/>
  </si>
  <si>
    <t>帯広市内に多数</t>
    <rPh sb="0" eb="4">
      <t>オビヒロシナイ</t>
    </rPh>
    <rPh sb="5" eb="7">
      <t>タスウ</t>
    </rPh>
    <phoneticPr fontId="1"/>
  </si>
  <si>
    <t>鹿追町国民健康保険病院</t>
    <rPh sb="0" eb="11">
      <t>シカオ</t>
    </rPh>
    <phoneticPr fontId="1"/>
  </si>
  <si>
    <t>市立釧路総合病院、ほか釧路市内に多数</t>
    <rPh sb="0" eb="8">
      <t>シリツクシロソウゴウビョウイン</t>
    </rPh>
    <rPh sb="11" eb="15">
      <t>クシロシナイ</t>
    </rPh>
    <rPh sb="16" eb="18">
      <t>タスウ</t>
    </rPh>
    <phoneticPr fontId="1"/>
  </si>
  <si>
    <t>距離では中標津が近いが、受け入れは釧路が現実的。</t>
    <rPh sb="0" eb="2">
      <t>キョリ</t>
    </rPh>
    <rPh sb="4" eb="7">
      <t>ナカシベツ</t>
    </rPh>
    <rPh sb="8" eb="9">
      <t>チカ</t>
    </rPh>
    <rPh sb="12" eb="13">
      <t>ウ</t>
    </rPh>
    <rPh sb="14" eb="15">
      <t>イ</t>
    </rPh>
    <rPh sb="17" eb="19">
      <t>クシロ</t>
    </rPh>
    <rPh sb="20" eb="23">
      <t>ゲンジツテキ</t>
    </rPh>
    <phoneticPr fontId="1"/>
  </si>
  <si>
    <t>離島</t>
    <rPh sb="0" eb="2">
      <t>リトウ</t>
    </rPh>
    <phoneticPr fontId="1"/>
  </si>
  <si>
    <t>～5</t>
    <phoneticPr fontId="1"/>
  </si>
  <si>
    <t>～10</t>
    <phoneticPr fontId="1"/>
  </si>
  <si>
    <t>～20</t>
    <phoneticPr fontId="1"/>
  </si>
  <si>
    <t>～30</t>
  </si>
  <si>
    <t>～40</t>
  </si>
  <si>
    <t>～50</t>
  </si>
  <si>
    <t>～10</t>
    <phoneticPr fontId="1"/>
  </si>
  <si>
    <t>～20</t>
    <phoneticPr fontId="1"/>
  </si>
  <si>
    <t>～5</t>
    <phoneticPr fontId="1"/>
  </si>
  <si>
    <t>～10</t>
    <phoneticPr fontId="1"/>
  </si>
  <si>
    <t>～20</t>
    <phoneticPr fontId="1"/>
  </si>
  <si>
    <t>～60</t>
  </si>
  <si>
    <t>最長</t>
    <rPh sb="0" eb="2">
      <t>サイチョウ</t>
    </rPh>
    <phoneticPr fontId="1"/>
  </si>
  <si>
    <t>町立厚岸病院→おひさまクリニック（釧路町）　44.8km</t>
    <rPh sb="0" eb="6">
      <t>チョウリ</t>
    </rPh>
    <rPh sb="17" eb="20">
      <t>クシロチョウ</t>
    </rPh>
    <phoneticPr fontId="1"/>
  </si>
  <si>
    <t>町立厚岸病院→市立釧路総合病院　46.3km</t>
    <rPh sb="0" eb="6">
      <t>チョウリ</t>
    </rPh>
    <rPh sb="7" eb="15">
      <t>シリツ</t>
    </rPh>
    <phoneticPr fontId="1"/>
  </si>
  <si>
    <t>最長（離島を除く）</t>
    <rPh sb="0" eb="2">
      <t>サイチョウ</t>
    </rPh>
    <rPh sb="3" eb="5">
      <t>リトウ</t>
    </rPh>
    <rPh sb="6" eb="7">
      <t>ノゾ</t>
    </rPh>
    <phoneticPr fontId="1"/>
  </si>
  <si>
    <t>松前町立松前病院→木古内町国民健康保険病院　56.9km</t>
    <rPh sb="0" eb="8">
      <t>マツマエ</t>
    </rPh>
    <rPh sb="9" eb="21">
      <t>キコ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</si>
</sst>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 x14ac:knownFonts="1">
    <font>
      <sz val="11"/>
      <color theme="1"/>
      <name val="游ゴシック"/>
      <family val="2"/>
      <scheme val="minor"/>
    </font>
    <font>
      <sz val="6"/>
      <name val="游ゴシック"/>
      <family val="3"/>
      <charset val="128"/>
      <scheme val="minor"/>
    </font>
    <font>
      <sz val="11"/>
      <color rgb="FF9C6500"/>
      <name val="游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alignment vertical="center"/>
    </xf>
    <xf numFmtId="0" fontId="3" fillId="0" borderId="0"/>
  </cellStyleXfs>
  <cellXfs count="10">
    <xf numFmtId="0" fontId="0" fillId="0" borderId="0" xfId="0"/>
    <xf numFmtId="0" fontId="0" fillId="0" borderId="0" xfId="0" applyAlignment="1">
      <alignment wrapText="1"/>
    </xf>
    <xf numFmtId="0" fontId="0" fillId="0" borderId="0" xfId="0" quotePrefix="1"/>
    <xf numFmtId="176" fontId="0" fillId="0" borderId="0" xfId="0" applyNumberFormat="1"/>
    <xf numFmtId="0" fontId="0" fillId="0" borderId="1" xfId="0" applyBorder="1"/>
    <xf numFmtId="0" fontId="0" fillId="0" borderId="0" xfId="0" applyBorder="1"/>
    <xf numFmtId="0" fontId="2" fillId="2" borderId="0" xfId="1" applyAlignment="1"/>
    <xf numFmtId="0" fontId="0" fillId="0" borderId="1" xfId="0" applyNumberFormat="1" applyBorder="1"/>
    <xf numFmtId="0" fontId="0" fillId="0" borderId="0" xfId="0" applyFill="1"/>
    <xf numFmtId="0" fontId="0" fillId="0" borderId="1" xfId="0" applyBorder="1" applyAlignment="1">
      <alignment horizontal="left"/>
    </xf>
  </cellXfs>
  <cellStyles count="3">
    <cellStyle name="どちらでもない" xfId="1" builtinId="2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sz="2800"/>
              <a:t>直近医療機関までの距離</a:t>
            </a:r>
          </a:p>
        </c:rich>
      </c:tx>
      <c:overlay val="0"/>
      <c:spPr>
        <a:noFill/>
        <a:ln>
          <a:noFill/>
        </a:ln>
        <a:effectLst/>
      </c:spPr>
      <c:txPr>
        <a:bodyPr rot="0" spcFirstLastPara="1" vertOverflow="ellipsis" vert="horz" wrap="square" anchor="ctr" anchorCtr="1"/>
        <a:lstStyle/>
        <a:p>
          <a:pPr>
            <a:defRPr sz="28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barChart>
        <c:barDir val="bar"/>
        <c:grouping val="stacked"/>
        <c:varyColors val="0"/>
        <c:ser>
          <c:idx val="0"/>
          <c:order val="0"/>
          <c:tx>
            <c:strRef>
              <c:f>再検証!$P$67</c:f>
              <c:strCache>
                <c:ptCount val="1"/>
                <c:pt idx="0">
                  <c:v>～５km</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A3C4-4DB9-9254-0D522CFB6A68}"/>
                </c:ext>
                <c:ext xmlns:c15="http://schemas.microsoft.com/office/drawing/2012/chart" uri="{CE6537A1-D6FC-4f65-9D91-7224C49458BB}">
                  <c15:spPr xmlns:c15="http://schemas.microsoft.com/office/drawing/2012/chart">
                    <a:prstGeom prst="wedgeRectCallout">
                      <a:avLst>
                        <a:gd name="adj1" fmla="val -3051"/>
                        <a:gd name="adj2" fmla="val -27408"/>
                      </a:avLst>
                    </a:prstGeom>
                    <a:noFill/>
                    <a:ln>
                      <a:noFill/>
                    </a:ln>
                  </c15:spPr>
                </c:ext>
              </c:extLst>
            </c:dLbl>
            <c:dLbl>
              <c:idx val="1"/>
              <c:layout>
                <c:manualLayout>
                  <c:x val="-3.6429872495446487E-3"/>
                  <c:y val="1.9184652278177457E-2"/>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1-A3C4-4DB9-9254-0D522CFB6A68}"/>
                </c:ext>
                <c:ext xmlns:c15="http://schemas.microsoft.com/office/drawing/2012/chart" uri="{CE6537A1-D6FC-4f65-9D91-7224C49458BB}">
                  <c15:spPr xmlns:c15="http://schemas.microsoft.com/office/drawing/2012/chart">
                    <a:prstGeom prst="wedgeRectCallout">
                      <a:avLst>
                        <a:gd name="adj1" fmla="val 14029"/>
                        <a:gd name="adj2" fmla="val -1"/>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再検証!$Q$67:$R$67</c:f>
              <c:numCache>
                <c:formatCode>General</c:formatCode>
                <c:ptCount val="2"/>
                <c:pt idx="0">
                  <c:v>34</c:v>
                </c:pt>
                <c:pt idx="1">
                  <c:v>7</c:v>
                </c:pt>
              </c:numCache>
            </c:numRef>
          </c:val>
          <c:extLst xmlns:c16r2="http://schemas.microsoft.com/office/drawing/2015/06/chart">
            <c:ext xmlns:c16="http://schemas.microsoft.com/office/drawing/2014/chart" uri="{C3380CC4-5D6E-409C-BE32-E72D297353CC}">
              <c16:uniqueId val="{00000002-A3C4-4DB9-9254-0D522CFB6A68}"/>
            </c:ext>
          </c:extLst>
        </c:ser>
        <c:ser>
          <c:idx val="1"/>
          <c:order val="1"/>
          <c:tx>
            <c:strRef>
              <c:f>再検証!$P$68</c:f>
              <c:strCache>
                <c:ptCount val="1"/>
                <c:pt idx="0">
                  <c:v>～１０km</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3.6429872495446266E-3"/>
                  <c:y val="0.14868105515587529"/>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3-A3C4-4DB9-9254-0D522CFB6A68}"/>
                </c:ext>
                <c:ext xmlns:c15="http://schemas.microsoft.com/office/drawing/2012/chart" uri="{CE6537A1-D6FC-4f65-9D91-7224C49458BB}">
                  <c15:spPr xmlns:c15="http://schemas.microsoft.com/office/drawing/2012/chart">
                    <a:prstGeom prst="wedgeRectCallout">
                      <a:avLst>
                        <a:gd name="adj1" fmla="val -5593"/>
                        <a:gd name="adj2" fmla="val -382373"/>
                      </a:avLst>
                    </a:prstGeom>
                    <a:noFill/>
                    <a:ln>
                      <a:noFill/>
                    </a:ln>
                  </c15:spPr>
                </c:ext>
              </c:extLst>
            </c:dLbl>
            <c:dLbl>
              <c:idx val="1"/>
              <c:layout>
                <c:manualLayout>
                  <c:x val="-4.8573163327261691E-3"/>
                  <c:y val="-0.14868105515587532"/>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4-A3C4-4DB9-9254-0D522CFB6A68}"/>
                </c:ext>
                <c:ext xmlns:c15="http://schemas.microsoft.com/office/drawing/2012/chart" uri="{CE6537A1-D6FC-4f65-9D91-7224C49458BB}">
                  <c15:spPr xmlns:c15="http://schemas.microsoft.com/office/drawing/2012/chart">
                    <a:prstGeom prst="wedgeRectCallout">
                      <a:avLst>
                        <a:gd name="adj1" fmla="val 4661"/>
                        <a:gd name="adj2" fmla="val 324813"/>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再検証!$Q$68:$R$68</c:f>
              <c:numCache>
                <c:formatCode>General</c:formatCode>
                <c:ptCount val="2"/>
                <c:pt idx="0">
                  <c:v>2</c:v>
                </c:pt>
                <c:pt idx="1">
                  <c:v>4</c:v>
                </c:pt>
              </c:numCache>
            </c:numRef>
          </c:val>
          <c:extLst xmlns:c16r2="http://schemas.microsoft.com/office/drawing/2015/06/chart">
            <c:ext xmlns:c16="http://schemas.microsoft.com/office/drawing/2014/chart" uri="{C3380CC4-5D6E-409C-BE32-E72D297353CC}">
              <c16:uniqueId val="{00000005-A3C4-4DB9-9254-0D522CFB6A68}"/>
            </c:ext>
          </c:extLst>
        </c:ser>
        <c:ser>
          <c:idx val="2"/>
          <c:order val="2"/>
          <c:tx>
            <c:strRef>
              <c:f>再検証!$P$69</c:f>
              <c:strCache>
                <c:ptCount val="1"/>
                <c:pt idx="0">
                  <c:v>～２０km</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6-A3C4-4DB9-9254-0D522CFB6A68}"/>
                </c:ext>
                <c:ext xmlns:c15="http://schemas.microsoft.com/office/drawing/2012/chart" uri="{CE6537A1-D6FC-4f65-9D91-7224C49458BB}">
                  <c15:spPr xmlns:c15="http://schemas.microsoft.com/office/drawing/2012/chart">
                    <a:prstGeom prst="wedgeRectCallout">
                      <a:avLst>
                        <a:gd name="adj1" fmla="val 4195"/>
                        <a:gd name="adj2" fmla="val -19185"/>
                      </a:avLst>
                    </a:prstGeom>
                    <a:noFill/>
                    <a:ln>
                      <a:noFill/>
                    </a:ln>
                  </c15:spPr>
                </c:ext>
              </c:extLst>
            </c:dLbl>
            <c:dLbl>
              <c:idx val="1"/>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7-A3C4-4DB9-9254-0D522CFB6A68}"/>
                </c:ext>
                <c:ext xmlns:c15="http://schemas.microsoft.com/office/drawing/2012/chart" uri="{CE6537A1-D6FC-4f65-9D91-7224C49458BB}">
                  <c15:spPr xmlns:c15="http://schemas.microsoft.com/office/drawing/2012/chart">
                    <a:prstGeom prst="wedgeRectCallout">
                      <a:avLst>
                        <a:gd name="adj1" fmla="val -5151"/>
                        <a:gd name="adj2" fmla="val -15073"/>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再検証!$Q$69:$R$69</c:f>
              <c:numCache>
                <c:formatCode>General</c:formatCode>
                <c:ptCount val="2"/>
                <c:pt idx="0">
                  <c:v>8</c:v>
                </c:pt>
                <c:pt idx="1">
                  <c:v>14</c:v>
                </c:pt>
              </c:numCache>
            </c:numRef>
          </c:val>
          <c:extLst xmlns:c16r2="http://schemas.microsoft.com/office/drawing/2015/06/chart">
            <c:ext xmlns:c16="http://schemas.microsoft.com/office/drawing/2014/chart" uri="{C3380CC4-5D6E-409C-BE32-E72D297353CC}">
              <c16:uniqueId val="{00000008-A3C4-4DB9-9254-0D522CFB6A68}"/>
            </c:ext>
          </c:extLst>
        </c:ser>
        <c:ser>
          <c:idx val="3"/>
          <c:order val="3"/>
          <c:tx>
            <c:strRef>
              <c:f>再検証!$P$70</c:f>
              <c:strCache>
                <c:ptCount val="1"/>
                <c:pt idx="0">
                  <c:v>～３０km</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9-A3C4-4DB9-9254-0D522CFB6A68}"/>
                </c:ext>
                <c:ext xmlns:c15="http://schemas.microsoft.com/office/drawing/2012/chart" uri="{CE6537A1-D6FC-4f65-9D91-7224C49458BB}">
                  <c15:spPr xmlns:c15="http://schemas.microsoft.com/office/drawing/2012/chart">
                    <a:prstGeom prst="wedgeRectCallout">
                      <a:avLst>
                        <a:gd name="adj1" fmla="val 2796"/>
                        <a:gd name="adj2" fmla="val -43854"/>
                      </a:avLst>
                    </a:prstGeom>
                    <a:noFill/>
                    <a:ln>
                      <a:noFill/>
                    </a:ln>
                  </c15:spPr>
                </c:ext>
              </c:extLst>
            </c:dLbl>
            <c:dLbl>
              <c:idx val="1"/>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A-A3C4-4DB9-9254-0D522CFB6A68}"/>
                </c:ext>
                <c:ext xmlns:c15="http://schemas.microsoft.com/office/drawing/2012/chart" uri="{CE6537A1-D6FC-4f65-9D91-7224C49458BB}">
                  <c15:spPr xmlns:c15="http://schemas.microsoft.com/office/drawing/2012/chart">
                    <a:prstGeom prst="wedgeRectCallout">
                      <a:avLst>
                        <a:gd name="adj1" fmla="val 3863"/>
                        <a:gd name="adj2" fmla="val 26042"/>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再検証!$Q$70:$R$70</c:f>
              <c:numCache>
                <c:formatCode>General</c:formatCode>
                <c:ptCount val="2"/>
                <c:pt idx="0">
                  <c:v>7</c:v>
                </c:pt>
                <c:pt idx="1">
                  <c:v>15</c:v>
                </c:pt>
              </c:numCache>
            </c:numRef>
          </c:val>
          <c:extLst xmlns:c16r2="http://schemas.microsoft.com/office/drawing/2015/06/chart">
            <c:ext xmlns:c16="http://schemas.microsoft.com/office/drawing/2014/chart" uri="{C3380CC4-5D6E-409C-BE32-E72D297353CC}">
              <c16:uniqueId val="{0000000B-A3C4-4DB9-9254-0D522CFB6A68}"/>
            </c:ext>
          </c:extLst>
        </c:ser>
        <c:ser>
          <c:idx val="4"/>
          <c:order val="4"/>
          <c:tx>
            <c:strRef>
              <c:f>再検証!$P$71</c:f>
              <c:strCache>
                <c:ptCount val="1"/>
                <c:pt idx="0">
                  <c:v>～４０km</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9429265330904676E-2"/>
                  <c:y val="0.15347721822541949"/>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C-A3C4-4DB9-9254-0D522CFB6A68}"/>
                </c:ext>
                <c:ext xmlns:c15="http://schemas.microsoft.com/office/drawing/2012/chart" uri="{CE6537A1-D6FC-4f65-9D91-7224C49458BB}">
                  <c15:spPr xmlns:c15="http://schemas.microsoft.com/office/drawing/2012/chart">
                    <a:prstGeom prst="wedgeRectCallout">
                      <a:avLst>
                        <a:gd name="adj1" fmla="val -36786"/>
                        <a:gd name="adj2" fmla="val -359073"/>
                      </a:avLst>
                    </a:prstGeom>
                    <a:noFill/>
                    <a:ln>
                      <a:noFill/>
                    </a:ln>
                  </c15:spPr>
                </c:ext>
              </c:extLst>
            </c:dLbl>
            <c:dLbl>
              <c:idx val="1"/>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D-A3C4-4DB9-9254-0D522CFB6A68}"/>
                </c:ext>
                <c:ext xmlns:c15="http://schemas.microsoft.com/office/drawing/2012/chart" uri="{CE6537A1-D6FC-4f65-9D91-7224C49458BB}">
                  <c15:spPr xmlns:c15="http://schemas.microsoft.com/office/drawing/2012/chart">
                    <a:prstGeom prst="wedgeRectCallout">
                      <a:avLst>
                        <a:gd name="adj1" fmla="val 6991"/>
                        <a:gd name="adj2" fmla="val 13708"/>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再検証!$Q$71:$R$71</c:f>
              <c:numCache>
                <c:formatCode>General</c:formatCode>
                <c:ptCount val="2"/>
                <c:pt idx="0">
                  <c:v>2</c:v>
                </c:pt>
                <c:pt idx="1">
                  <c:v>7</c:v>
                </c:pt>
              </c:numCache>
            </c:numRef>
          </c:val>
          <c:extLst xmlns:c16r2="http://schemas.microsoft.com/office/drawing/2015/06/chart">
            <c:ext xmlns:c16="http://schemas.microsoft.com/office/drawing/2014/chart" uri="{C3380CC4-5D6E-409C-BE32-E72D297353CC}">
              <c16:uniqueId val="{0000000E-A3C4-4DB9-9254-0D522CFB6A68}"/>
            </c:ext>
          </c:extLst>
        </c:ser>
        <c:ser>
          <c:idx val="5"/>
          <c:order val="5"/>
          <c:tx>
            <c:strRef>
              <c:f>再検証!$P$72</c:f>
              <c:strCache>
                <c:ptCount val="1"/>
                <c:pt idx="0">
                  <c:v>～５０km</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1"/>
              <c:layout>
                <c:manualLayout>
                  <c:x val="-1.4571948998178506E-2"/>
                  <c:y val="-0.14148681055155876"/>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F-A3C4-4DB9-9254-0D522CFB6A68}"/>
                </c:ext>
                <c:ext xmlns:c15="http://schemas.microsoft.com/office/drawing/2012/chart" uri="{CE6537A1-D6FC-4f65-9D91-7224C49458BB}">
                  <c15:spPr xmlns:c15="http://schemas.microsoft.com/office/drawing/2012/chart">
                    <a:prstGeom prst="wedgeRectCallout">
                      <a:avLst>
                        <a:gd name="adj1" fmla="val 19576"/>
                        <a:gd name="adj2" fmla="val 328924"/>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再検証!$Q$72:$R$72</c:f>
              <c:numCache>
                <c:formatCode>General</c:formatCode>
                <c:ptCount val="2"/>
                <c:pt idx="1">
                  <c:v>2</c:v>
                </c:pt>
              </c:numCache>
            </c:numRef>
          </c:val>
          <c:extLst xmlns:c16r2="http://schemas.microsoft.com/office/drawing/2015/06/chart">
            <c:ext xmlns:c16="http://schemas.microsoft.com/office/drawing/2014/chart" uri="{C3380CC4-5D6E-409C-BE32-E72D297353CC}">
              <c16:uniqueId val="{00000010-A3C4-4DB9-9254-0D522CFB6A68}"/>
            </c:ext>
          </c:extLst>
        </c:ser>
        <c:ser>
          <c:idx val="6"/>
          <c:order val="6"/>
          <c:tx>
            <c:strRef>
              <c:f>再検証!$P$73</c:f>
              <c:strCache>
                <c:ptCount val="1"/>
                <c:pt idx="0">
                  <c:v>～６０km</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1"/>
              <c:layout>
                <c:manualLayout>
                  <c:x val="4.0072859744990891E-2"/>
                  <c:y val="0.14868105515587529"/>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11-A3C4-4DB9-9254-0D522CFB6A68}"/>
                </c:ext>
                <c:ext xmlns:c15="http://schemas.microsoft.com/office/drawing/2012/chart" uri="{CE6537A1-D6FC-4f65-9D91-7224C49458BB}">
                  <c15:spPr xmlns:c15="http://schemas.microsoft.com/office/drawing/2012/chart">
                    <a:prstGeom prst="wedgeRectCallout">
                      <a:avLst>
                        <a:gd name="adj1" fmla="val -72709"/>
                        <a:gd name="adj2" fmla="val -353593"/>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再検証!$Q$73:$R$73</c:f>
              <c:numCache>
                <c:formatCode>General</c:formatCode>
                <c:ptCount val="2"/>
                <c:pt idx="1">
                  <c:v>2</c:v>
                </c:pt>
              </c:numCache>
            </c:numRef>
          </c:val>
          <c:extLst xmlns:c16r2="http://schemas.microsoft.com/office/drawing/2015/06/chart">
            <c:ext xmlns:c16="http://schemas.microsoft.com/office/drawing/2014/chart" uri="{C3380CC4-5D6E-409C-BE32-E72D297353CC}">
              <c16:uniqueId val="{00000012-A3C4-4DB9-9254-0D522CFB6A68}"/>
            </c:ext>
          </c:extLst>
        </c:ser>
        <c:ser>
          <c:idx val="7"/>
          <c:order val="7"/>
          <c:tx>
            <c:strRef>
              <c:f>再検証!$P$74</c:f>
              <c:strCache>
                <c:ptCount val="1"/>
                <c:pt idx="0">
                  <c:v>～７０km</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再検証!$Q$66:$R$66</c:f>
              <c:strCache>
                <c:ptCount val="2"/>
                <c:pt idx="0">
                  <c:v>直近内科医療機関</c:v>
                </c:pt>
                <c:pt idx="1">
                  <c:v>直近急性期病院</c:v>
                </c:pt>
              </c:strCache>
            </c:strRef>
          </c:cat>
          <c:val>
            <c:numRef>
              <c:f>再検証!$Q$74:$R$74</c:f>
              <c:numCache>
                <c:formatCode>General</c:formatCode>
                <c:ptCount val="2"/>
                <c:pt idx="1">
                  <c:v>0</c:v>
                </c:pt>
              </c:numCache>
            </c:numRef>
          </c:val>
          <c:extLst xmlns:c16r2="http://schemas.microsoft.com/office/drawing/2015/06/chart">
            <c:ext xmlns:c16="http://schemas.microsoft.com/office/drawing/2014/chart" uri="{C3380CC4-5D6E-409C-BE32-E72D297353CC}">
              <c16:uniqueId val="{00000013-A3C4-4DB9-9254-0D522CFB6A68}"/>
            </c:ext>
          </c:extLst>
        </c:ser>
        <c:ser>
          <c:idx val="8"/>
          <c:order val="8"/>
          <c:tx>
            <c:strRef>
              <c:f>再検証!$P$75</c:f>
              <c:strCache>
                <c:ptCount val="1"/>
                <c:pt idx="0">
                  <c:v>～８０km</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1"/>
              <c:layout>
                <c:manualLayout>
                  <c:x val="3.4001214329083006E-2"/>
                  <c:y val="-0.14148681055155876"/>
                </c:manualLayout>
              </c:layout>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14-A3C4-4DB9-9254-0D522CFB6A68}"/>
                </c:ext>
                <c:ext xmlns:c15="http://schemas.microsoft.com/office/drawing/2012/chart" uri="{CE6537A1-D6FC-4f65-9D91-7224C49458BB}">
                  <c15:spPr xmlns:c15="http://schemas.microsoft.com/office/drawing/2012/chart">
                    <a:prstGeom prst="wedgeRectCallout">
                      <a:avLst>
                        <a:gd name="adj1" fmla="val -49387"/>
                        <a:gd name="adj2" fmla="val 319329"/>
                      </a:avLst>
                    </a:prstGeom>
                    <a:noFill/>
                    <a:ln>
                      <a:noFill/>
                    </a:ln>
                  </c15:spPr>
                </c:ext>
              </c:extLst>
            </c:dLbl>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再検証!$Q$66:$R$66</c:f>
              <c:strCache>
                <c:ptCount val="2"/>
                <c:pt idx="0">
                  <c:v>直近内科医療機関</c:v>
                </c:pt>
                <c:pt idx="1">
                  <c:v>直近急性期病院</c:v>
                </c:pt>
              </c:strCache>
            </c:strRef>
          </c:cat>
          <c:val>
            <c:numRef>
              <c:f>再検証!$Q$75:$R$75</c:f>
              <c:numCache>
                <c:formatCode>General</c:formatCode>
                <c:ptCount val="2"/>
                <c:pt idx="1">
                  <c:v>1</c:v>
                </c:pt>
              </c:numCache>
            </c:numRef>
          </c:val>
          <c:extLst xmlns:c16r2="http://schemas.microsoft.com/office/drawing/2015/06/chart">
            <c:ext xmlns:c16="http://schemas.microsoft.com/office/drawing/2014/chart" uri="{C3380CC4-5D6E-409C-BE32-E72D297353CC}">
              <c16:uniqueId val="{00000015-A3C4-4DB9-9254-0D522CFB6A68}"/>
            </c:ext>
          </c:extLst>
        </c:ser>
        <c:dLbls>
          <c:showLegendKey val="0"/>
          <c:showVal val="0"/>
          <c:showCatName val="0"/>
          <c:showSerName val="0"/>
          <c:showPercent val="0"/>
          <c:showBubbleSize val="0"/>
        </c:dLbls>
        <c:gapWidth val="150"/>
        <c:overlap val="100"/>
        <c:serLines>
          <c:spPr>
            <a:ln w="9525" cap="flat" cmpd="sng" algn="ctr">
              <a:solidFill>
                <a:schemeClr val="lt1">
                  <a:lumMod val="95000"/>
                  <a:alpha val="54000"/>
                </a:schemeClr>
              </a:solidFill>
              <a:round/>
            </a:ln>
            <a:effectLst/>
          </c:spPr>
        </c:serLines>
        <c:axId val="246484872"/>
        <c:axId val="246484480"/>
        <c:extLst xmlns:c16r2="http://schemas.microsoft.com/office/drawing/2015/06/chart">
          <c:ext xmlns:c15="http://schemas.microsoft.com/office/drawing/2012/chart" uri="{02D57815-91ED-43cb-92C2-25804820EDAC}">
            <c15:filteredBarSeries>
              <c15:ser>
                <c:idx val="9"/>
                <c:order val="9"/>
                <c:tx>
                  <c:strRef>
                    <c:extLst xmlns:c16r2="http://schemas.microsoft.com/office/drawing/2015/06/chart">
                      <c:ext uri="{02D57815-91ED-43cb-92C2-25804820EDAC}">
                        <c15:formulaRef>
                          <c15:sqref>再検証!$P$76</c15:sqref>
                        </c15:formulaRef>
                      </c:ext>
                    </c:extLst>
                    <c:strCache>
                      <c:ptCount val="1"/>
                      <c:pt idx="0">
                        <c:v>合計</c:v>
                      </c:pt>
                    </c:strCache>
                  </c:strRef>
                </c:tx>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lt1"/>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xmlns:c16r2="http://schemas.microsoft.com/office/drawing/2015/06/chart">
                    <c:ext uri="{CE6537A1-D6FC-4f65-9D91-7224C49458BB}">
                      <c15:spPr xmlns:c15="http://schemas.microsoft.com/office/drawing/2012/chart">
                        <a:prstGeom prst="wedgeRectCallout">
                          <a:avLst/>
                        </a:prstGeom>
                        <a:noFill/>
                        <a:ln>
                          <a:noFill/>
                        </a:ln>
                      </c15:spPr>
                      <c15:showLeaderLines val="0"/>
                    </c:ext>
                  </c:extLst>
                </c:dLbls>
                <c:cat>
                  <c:strRef>
                    <c:extLst xmlns:c16r2="http://schemas.microsoft.com/office/drawing/2015/06/chart">
                      <c:ext uri="{02D57815-91ED-43cb-92C2-25804820EDAC}">
                        <c15:formulaRef>
                          <c15:sqref>再検証!$Q$66:$R$66</c15:sqref>
                        </c15:formulaRef>
                      </c:ext>
                    </c:extLst>
                    <c:strCache>
                      <c:ptCount val="2"/>
                      <c:pt idx="0">
                        <c:v>直近内科医療機関</c:v>
                      </c:pt>
                      <c:pt idx="1">
                        <c:v>直近急性期病院</c:v>
                      </c:pt>
                    </c:strCache>
                  </c:strRef>
                </c:cat>
                <c:val>
                  <c:numRef>
                    <c:extLst xmlns:c16r2="http://schemas.microsoft.com/office/drawing/2015/06/chart">
                      <c:ext uri="{02D57815-91ED-43cb-92C2-25804820EDAC}">
                        <c15:formulaRef>
                          <c15:sqref>再検証!$Q$76:$R$76</c15:sqref>
                        </c15:formulaRef>
                      </c:ext>
                    </c:extLst>
                    <c:numCache>
                      <c:formatCode>General</c:formatCode>
                      <c:ptCount val="2"/>
                      <c:pt idx="0">
                        <c:v>53</c:v>
                      </c:pt>
                      <c:pt idx="1">
                        <c:v>52</c:v>
                      </c:pt>
                    </c:numCache>
                  </c:numRef>
                </c:val>
                <c:extLst xmlns:c16r2="http://schemas.microsoft.com/office/drawing/2015/06/chart">
                  <c:ext xmlns:c16="http://schemas.microsoft.com/office/drawing/2014/chart" uri="{C3380CC4-5D6E-409C-BE32-E72D297353CC}">
                    <c16:uniqueId val="{00000016-A3C4-4DB9-9254-0D522CFB6A68}"/>
                  </c:ext>
                </c:extLst>
              </c15:ser>
            </c15:filteredBarSeries>
          </c:ext>
        </c:extLst>
      </c:barChart>
      <c:catAx>
        <c:axId val="24648487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600" b="0" i="0" u="none" strike="noStrike" kern="1200" baseline="0">
                <a:solidFill>
                  <a:schemeClr val="lt1">
                    <a:lumMod val="85000"/>
                  </a:schemeClr>
                </a:solidFill>
                <a:latin typeface="+mn-lt"/>
                <a:ea typeface="+mn-ea"/>
                <a:cs typeface="+mn-cs"/>
              </a:defRPr>
            </a:pPr>
            <a:endParaRPr lang="ja-JP"/>
          </a:p>
        </c:txPr>
        <c:crossAx val="246484480"/>
        <c:crosses val="autoZero"/>
        <c:auto val="1"/>
        <c:lblAlgn val="ctr"/>
        <c:lblOffset val="100"/>
        <c:noMultiLvlLbl val="0"/>
      </c:catAx>
      <c:valAx>
        <c:axId val="24648448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1600" b="1" i="0" u="none" strike="noStrike" kern="1200" cap="all" baseline="0">
                    <a:solidFill>
                      <a:schemeClr val="lt1">
                        <a:lumMod val="85000"/>
                      </a:schemeClr>
                    </a:solidFill>
                    <a:latin typeface="+mn-lt"/>
                    <a:ea typeface="+mn-ea"/>
                    <a:cs typeface="+mn-cs"/>
                  </a:defRPr>
                </a:pPr>
                <a:r>
                  <a:rPr lang="ja-JP" altLang="en-US" sz="1600"/>
                  <a:t>（施設数）</a:t>
                </a:r>
              </a:p>
            </c:rich>
          </c:tx>
          <c:layout>
            <c:manualLayout>
              <c:xMode val="edge"/>
              <c:yMode val="edge"/>
              <c:x val="5.994741094521655E-2"/>
              <c:y val="0.82887120225079758"/>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lt1">
                      <a:lumMod val="85000"/>
                    </a:schemeClr>
                  </a:solidFill>
                  <a:latin typeface="+mn-lt"/>
                  <a:ea typeface="+mn-ea"/>
                  <a:cs typeface="+mn-cs"/>
                </a:defRPr>
              </a:pPr>
              <a:endParaRPr lang="ja-JP"/>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lt1">
                    <a:lumMod val="85000"/>
                  </a:schemeClr>
                </a:solidFill>
                <a:latin typeface="+mn-lt"/>
                <a:ea typeface="+mn-ea"/>
                <a:cs typeface="+mn-cs"/>
              </a:defRPr>
            </a:pPr>
            <a:endParaRPr lang="ja-JP"/>
          </a:p>
        </c:txPr>
        <c:crossAx val="2464848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ja-JP"/>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sz="2400"/>
              <a:t>直近の常設小児科外来のある医療機関</a:t>
            </a:r>
          </a:p>
        </c:rich>
      </c:tx>
      <c:overlay val="0"/>
      <c:spPr>
        <a:noFill/>
        <a:ln>
          <a:noFill/>
        </a:ln>
        <a:effectLst/>
      </c:spPr>
      <c:txPr>
        <a:bodyPr rot="0" spcFirstLastPara="1" vertOverflow="ellipsis" vert="horz" wrap="square" anchor="ctr" anchorCtr="1"/>
        <a:lstStyle/>
        <a:p>
          <a:pPr>
            <a:defRPr sz="2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barChart>
        <c:barDir val="col"/>
        <c:grouping val="clustered"/>
        <c:varyColors val="0"/>
        <c:ser>
          <c:idx val="0"/>
          <c:order val="0"/>
          <c:tx>
            <c:strRef>
              <c:f>小児科!$L$18</c:f>
              <c:strCache>
                <c:ptCount val="1"/>
                <c:pt idx="0">
                  <c:v>件数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小児科!$K$19:$K$24</c:f>
              <c:strCache>
                <c:ptCount val="6"/>
                <c:pt idx="0">
                  <c:v>～5</c:v>
                </c:pt>
                <c:pt idx="1">
                  <c:v>～10</c:v>
                </c:pt>
                <c:pt idx="2">
                  <c:v>～20</c:v>
                </c:pt>
                <c:pt idx="3">
                  <c:v>～30</c:v>
                </c:pt>
                <c:pt idx="4">
                  <c:v>～40</c:v>
                </c:pt>
                <c:pt idx="5">
                  <c:v>～50</c:v>
                </c:pt>
              </c:strCache>
            </c:strRef>
          </c:cat>
          <c:val>
            <c:numRef>
              <c:f>小児科!$L$19:$L$24</c:f>
              <c:numCache>
                <c:formatCode>General</c:formatCode>
                <c:ptCount val="6"/>
                <c:pt idx="0">
                  <c:v>2</c:v>
                </c:pt>
                <c:pt idx="1">
                  <c:v>1</c:v>
                </c:pt>
                <c:pt idx="2">
                  <c:v>4</c:v>
                </c:pt>
                <c:pt idx="3">
                  <c:v>4</c:v>
                </c:pt>
                <c:pt idx="4">
                  <c:v>2</c:v>
                </c:pt>
                <c:pt idx="5">
                  <c:v>1</c:v>
                </c:pt>
              </c:numCache>
            </c:numRef>
          </c:val>
        </c:ser>
        <c:dLbls>
          <c:dLblPos val="inEnd"/>
          <c:showLegendKey val="0"/>
          <c:showVal val="1"/>
          <c:showCatName val="0"/>
          <c:showSerName val="0"/>
          <c:showPercent val="0"/>
          <c:showBubbleSize val="0"/>
        </c:dLbls>
        <c:gapWidth val="100"/>
        <c:overlap val="-24"/>
        <c:axId val="481759352"/>
        <c:axId val="481756216"/>
      </c:barChart>
      <c:catAx>
        <c:axId val="481759352"/>
        <c:scaling>
          <c:orientation val="minMax"/>
        </c:scaling>
        <c:delete val="0"/>
        <c:axPos val="b"/>
        <c:title>
          <c:tx>
            <c:rich>
              <a:bodyPr rot="0" spcFirstLastPara="1" vertOverflow="ellipsis" vert="horz" wrap="square" anchor="ctr" anchorCtr="1"/>
              <a:lstStyle/>
              <a:p>
                <a:pPr>
                  <a:defRPr sz="1100" b="1" i="0" u="none" strike="noStrike" kern="1200" cap="none" baseline="0">
                    <a:solidFill>
                      <a:schemeClr val="lt1">
                        <a:lumMod val="85000"/>
                      </a:schemeClr>
                    </a:solidFill>
                    <a:latin typeface="+mn-lt"/>
                    <a:ea typeface="+mn-ea"/>
                    <a:cs typeface="+mn-cs"/>
                  </a:defRPr>
                </a:pPr>
                <a:r>
                  <a:rPr lang="ja-JP" altLang="en-US" sz="1100" cap="none" baseline="0"/>
                  <a:t>（直近の常設小児科外来のある医療機関までの距離、</a:t>
                </a:r>
                <a:r>
                  <a:rPr lang="en-US" altLang="ja-JP" sz="1100" cap="none" baseline="0"/>
                  <a:t>km</a:t>
                </a:r>
                <a:r>
                  <a:rPr lang="ja-JP" altLang="en-US" sz="1100" cap="none" baseline="0"/>
                  <a:t>）</a:t>
                </a:r>
              </a:p>
            </c:rich>
          </c:tx>
          <c:overlay val="0"/>
          <c:spPr>
            <a:noFill/>
            <a:ln>
              <a:noFill/>
            </a:ln>
            <a:effectLst/>
          </c:spPr>
          <c:txPr>
            <a:bodyPr rot="0" spcFirstLastPara="1" vertOverflow="ellipsis" vert="horz" wrap="square" anchor="ctr" anchorCtr="1"/>
            <a:lstStyle/>
            <a:p>
              <a:pPr>
                <a:defRPr sz="1100" b="1" i="0" u="none" strike="noStrike" kern="1200" cap="none"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2400" b="0" i="0" u="none" strike="noStrike" kern="1200" baseline="0">
                <a:solidFill>
                  <a:schemeClr val="lt1">
                    <a:lumMod val="85000"/>
                  </a:schemeClr>
                </a:solidFill>
                <a:latin typeface="+mn-lt"/>
                <a:ea typeface="+mn-ea"/>
                <a:cs typeface="+mn-cs"/>
              </a:defRPr>
            </a:pPr>
            <a:endParaRPr lang="ja-JP"/>
          </a:p>
        </c:txPr>
        <c:crossAx val="481756216"/>
        <c:crosses val="autoZero"/>
        <c:auto val="1"/>
        <c:lblAlgn val="ctr"/>
        <c:lblOffset val="100"/>
        <c:noMultiLvlLbl val="0"/>
      </c:catAx>
      <c:valAx>
        <c:axId val="4817562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vert="eaVert" wrap="square" anchor="ctr" anchorCtr="1"/>
              <a:lstStyle/>
              <a:p>
                <a:pPr>
                  <a:defRPr sz="1600" b="1" i="0" u="none" strike="noStrike" kern="1200" cap="all" baseline="0">
                    <a:solidFill>
                      <a:schemeClr val="lt1">
                        <a:lumMod val="85000"/>
                      </a:schemeClr>
                    </a:solidFill>
                    <a:latin typeface="+mn-lt"/>
                    <a:ea typeface="+mn-ea"/>
                    <a:cs typeface="+mn-cs"/>
                  </a:defRPr>
                </a:pPr>
                <a:r>
                  <a:rPr lang="ja-JP" altLang="en-US" sz="1600"/>
                  <a:t>（施設数）</a:t>
                </a:r>
                <a:endParaRPr lang="en-US" altLang="ja-JP" sz="1600"/>
              </a:p>
            </c:rich>
          </c:tx>
          <c:overlay val="0"/>
          <c:spPr>
            <a:noFill/>
            <a:ln>
              <a:noFill/>
            </a:ln>
            <a:effectLst/>
          </c:spPr>
          <c:txPr>
            <a:bodyPr rot="0" spcFirstLastPara="1" vertOverflow="ellipsis" vert="eaVert" wrap="square" anchor="ctr" anchorCtr="1"/>
            <a:lstStyle/>
            <a:p>
              <a:pPr>
                <a:defRPr sz="1600" b="1" i="0" u="none" strike="noStrike" kern="1200" cap="all"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lt1">
                    <a:lumMod val="85000"/>
                  </a:schemeClr>
                </a:solidFill>
                <a:latin typeface="+mn-lt"/>
                <a:ea typeface="+mn-ea"/>
                <a:cs typeface="+mn-cs"/>
              </a:defRPr>
            </a:pPr>
            <a:endParaRPr lang="ja-JP"/>
          </a:p>
        </c:txPr>
        <c:crossAx val="48175935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sz="2000"/>
              <a:t>直近の常設小児科外来のある病院までの距離</a:t>
            </a:r>
          </a:p>
        </c:rich>
      </c:tx>
      <c:layout/>
      <c:overlay val="0"/>
      <c:spPr>
        <a:noFill/>
        <a:ln>
          <a:noFill/>
        </a:ln>
        <a:effectLst/>
      </c:spPr>
      <c:txPr>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barChart>
        <c:barDir val="col"/>
        <c:grouping val="clustered"/>
        <c:varyColors val="0"/>
        <c:ser>
          <c:idx val="0"/>
          <c:order val="0"/>
          <c:tx>
            <c:strRef>
              <c:f>小児科!$L$27</c:f>
              <c:strCache>
                <c:ptCount val="1"/>
                <c:pt idx="0">
                  <c:v>件数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小児科!$K$28:$K$33</c:f>
              <c:strCache>
                <c:ptCount val="6"/>
                <c:pt idx="0">
                  <c:v>～5</c:v>
                </c:pt>
                <c:pt idx="1">
                  <c:v>～10</c:v>
                </c:pt>
                <c:pt idx="2">
                  <c:v>～20</c:v>
                </c:pt>
                <c:pt idx="3">
                  <c:v>～30</c:v>
                </c:pt>
                <c:pt idx="4">
                  <c:v>～40</c:v>
                </c:pt>
                <c:pt idx="5">
                  <c:v>～50</c:v>
                </c:pt>
              </c:strCache>
            </c:strRef>
          </c:cat>
          <c:val>
            <c:numRef>
              <c:f>小児科!$L$28:$L$33</c:f>
              <c:numCache>
                <c:formatCode>General</c:formatCode>
                <c:ptCount val="6"/>
                <c:pt idx="0">
                  <c:v>1</c:v>
                </c:pt>
                <c:pt idx="1">
                  <c:v>0</c:v>
                </c:pt>
                <c:pt idx="2">
                  <c:v>4</c:v>
                </c:pt>
                <c:pt idx="3">
                  <c:v>6</c:v>
                </c:pt>
                <c:pt idx="4">
                  <c:v>2</c:v>
                </c:pt>
                <c:pt idx="5">
                  <c:v>1</c:v>
                </c:pt>
              </c:numCache>
            </c:numRef>
          </c:val>
        </c:ser>
        <c:dLbls>
          <c:showLegendKey val="0"/>
          <c:showVal val="0"/>
          <c:showCatName val="0"/>
          <c:showSerName val="0"/>
          <c:showPercent val="0"/>
          <c:showBubbleSize val="0"/>
        </c:dLbls>
        <c:gapWidth val="100"/>
        <c:overlap val="-24"/>
        <c:axId val="481759744"/>
        <c:axId val="481757000"/>
      </c:barChart>
      <c:catAx>
        <c:axId val="481759744"/>
        <c:scaling>
          <c:orientation val="minMax"/>
        </c:scaling>
        <c:delete val="0"/>
        <c:axPos val="b"/>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ja-JP" altLang="en-US" sz="1400" cap="none" baseline="0"/>
                  <a:t>（距離、</a:t>
                </a:r>
                <a:r>
                  <a:rPr lang="en-US" altLang="ja-JP" sz="1400" cap="none" baseline="0"/>
                  <a:t>km</a:t>
                </a:r>
                <a:r>
                  <a:rPr lang="ja-JP" altLang="en-US" sz="1400" cap="none" baseline="0"/>
                  <a:t>）</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ja-JP"/>
          </a:p>
        </c:txPr>
        <c:crossAx val="481757000"/>
        <c:crosses val="autoZero"/>
        <c:auto val="1"/>
        <c:lblAlgn val="ctr"/>
        <c:lblOffset val="100"/>
        <c:noMultiLvlLbl val="0"/>
      </c:catAx>
      <c:valAx>
        <c:axId val="4817570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vert="eaVert" wrap="square" anchor="ctr" anchorCtr="1"/>
              <a:lstStyle/>
              <a:p>
                <a:pPr>
                  <a:defRPr sz="1600" b="1" i="0" u="none" strike="noStrike" kern="1200" cap="all" baseline="0">
                    <a:solidFill>
                      <a:schemeClr val="lt1">
                        <a:lumMod val="85000"/>
                      </a:schemeClr>
                    </a:solidFill>
                    <a:latin typeface="+mn-lt"/>
                    <a:ea typeface="+mn-ea"/>
                    <a:cs typeface="+mn-cs"/>
                  </a:defRPr>
                </a:pPr>
                <a:r>
                  <a:rPr lang="ja-JP" altLang="en-US" sz="1600"/>
                  <a:t>（施設数）</a:t>
                </a:r>
              </a:p>
            </c:rich>
          </c:tx>
          <c:layout/>
          <c:overlay val="0"/>
          <c:spPr>
            <a:noFill/>
            <a:ln>
              <a:noFill/>
            </a:ln>
            <a:effectLst/>
          </c:spPr>
          <c:txPr>
            <a:bodyPr rot="0" spcFirstLastPara="1" vertOverflow="ellipsis" vert="eaVert" wrap="square" anchor="ctr" anchorCtr="1"/>
            <a:lstStyle/>
            <a:p>
              <a:pPr>
                <a:defRPr sz="1600" b="1" i="0" u="none" strike="noStrike" kern="1200" cap="all"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ja-JP"/>
          </a:p>
        </c:txPr>
        <c:crossAx val="48175974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altLang="en-US" sz="2000"/>
              <a:t>直近の人工透析施行医療機関までの距離</a:t>
            </a:r>
          </a:p>
        </c:rich>
      </c:tx>
      <c:layout/>
      <c:overlay val="0"/>
      <c:spPr>
        <a:noFill/>
        <a:ln>
          <a:noFill/>
        </a:ln>
        <a:effectLst/>
      </c:spPr>
      <c:txPr>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barChart>
        <c:barDir val="col"/>
        <c:grouping val="clustered"/>
        <c:varyColors val="0"/>
        <c:ser>
          <c:idx val="0"/>
          <c:order val="0"/>
          <c:tx>
            <c:strRef>
              <c:f>人工透析!$L$25</c:f>
              <c:strCache>
                <c:ptCount val="1"/>
                <c:pt idx="0">
                  <c:v>件数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人工透析!$K$26:$K$33</c:f>
              <c:strCache>
                <c:ptCount val="8"/>
                <c:pt idx="0">
                  <c:v>～5</c:v>
                </c:pt>
                <c:pt idx="1">
                  <c:v>～10</c:v>
                </c:pt>
                <c:pt idx="2">
                  <c:v>～20</c:v>
                </c:pt>
                <c:pt idx="3">
                  <c:v>～30</c:v>
                </c:pt>
                <c:pt idx="4">
                  <c:v>～40</c:v>
                </c:pt>
                <c:pt idx="5">
                  <c:v>～50</c:v>
                </c:pt>
                <c:pt idx="6">
                  <c:v>～60</c:v>
                </c:pt>
                <c:pt idx="7">
                  <c:v>離島</c:v>
                </c:pt>
              </c:strCache>
            </c:strRef>
          </c:cat>
          <c:val>
            <c:numRef>
              <c:f>人工透析!$L$26:$L$33</c:f>
              <c:numCache>
                <c:formatCode>General</c:formatCode>
                <c:ptCount val="8"/>
                <c:pt idx="0">
                  <c:v>3</c:v>
                </c:pt>
                <c:pt idx="1">
                  <c:v>1</c:v>
                </c:pt>
                <c:pt idx="2">
                  <c:v>7</c:v>
                </c:pt>
                <c:pt idx="3">
                  <c:v>4</c:v>
                </c:pt>
                <c:pt idx="4">
                  <c:v>1</c:v>
                </c:pt>
                <c:pt idx="5">
                  <c:v>3</c:v>
                </c:pt>
                <c:pt idx="6">
                  <c:v>2</c:v>
                </c:pt>
                <c:pt idx="7">
                  <c:v>1</c:v>
                </c:pt>
              </c:numCache>
            </c:numRef>
          </c:val>
        </c:ser>
        <c:dLbls>
          <c:showLegendKey val="0"/>
          <c:showVal val="0"/>
          <c:showCatName val="0"/>
          <c:showSerName val="0"/>
          <c:showPercent val="0"/>
          <c:showBubbleSize val="0"/>
        </c:dLbls>
        <c:gapWidth val="100"/>
        <c:overlap val="-24"/>
        <c:axId val="481760136"/>
        <c:axId val="481760528"/>
      </c:barChart>
      <c:catAx>
        <c:axId val="481760136"/>
        <c:scaling>
          <c:orientation val="minMax"/>
        </c:scaling>
        <c:delete val="0"/>
        <c:axPos val="b"/>
        <c:title>
          <c:tx>
            <c:rich>
              <a:bodyPr rot="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r>
                  <a:rPr lang="ja-JP" altLang="en-US" sz="1400"/>
                  <a:t>（距離、キロメートル）</a:t>
                </a:r>
              </a:p>
            </c:rich>
          </c:tx>
          <c:layout/>
          <c:overlay val="0"/>
          <c:spPr>
            <a:noFill/>
            <a:ln>
              <a:noFill/>
            </a:ln>
            <a:effectLst/>
          </c:spPr>
          <c:txPr>
            <a:bodyPr rot="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ja-JP"/>
          </a:p>
        </c:txPr>
        <c:crossAx val="481760528"/>
        <c:crosses val="autoZero"/>
        <c:auto val="1"/>
        <c:lblAlgn val="ctr"/>
        <c:lblOffset val="100"/>
        <c:noMultiLvlLbl val="0"/>
      </c:catAx>
      <c:valAx>
        <c:axId val="48176052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vert="eaVert" wrap="square" anchor="ctr" anchorCtr="1"/>
              <a:lstStyle/>
              <a:p>
                <a:pPr>
                  <a:defRPr sz="1400" b="1" i="0" u="none" strike="noStrike" kern="1200" cap="all" baseline="0">
                    <a:solidFill>
                      <a:schemeClr val="lt1">
                        <a:lumMod val="85000"/>
                      </a:schemeClr>
                    </a:solidFill>
                    <a:latin typeface="+mn-lt"/>
                    <a:ea typeface="+mn-ea"/>
                    <a:cs typeface="+mn-cs"/>
                  </a:defRPr>
                </a:pPr>
                <a:r>
                  <a:rPr lang="ja-JP" altLang="en-US" sz="1400"/>
                  <a:t>（施設数）</a:t>
                </a:r>
              </a:p>
            </c:rich>
          </c:tx>
          <c:layout/>
          <c:overlay val="0"/>
          <c:spPr>
            <a:noFill/>
            <a:ln>
              <a:noFill/>
            </a:ln>
            <a:effectLst/>
          </c:spPr>
          <c:txPr>
            <a:bodyPr rot="0" spcFirstLastPara="1" vertOverflow="ellipsis" vert="eaVert" wrap="square" anchor="ctr" anchorCtr="1"/>
            <a:lstStyle/>
            <a:p>
              <a:pPr>
                <a:defRPr sz="1400" b="1" i="0" u="none" strike="noStrike" kern="1200" cap="all"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lt1">
                    <a:lumMod val="85000"/>
                  </a:schemeClr>
                </a:solidFill>
                <a:latin typeface="+mn-lt"/>
                <a:ea typeface="+mn-ea"/>
                <a:cs typeface="+mn-cs"/>
              </a:defRPr>
            </a:pPr>
            <a:endParaRPr lang="ja-JP"/>
          </a:p>
        </c:txPr>
        <c:crossAx val="48176013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0" i="0" u="none" strike="noStrike" kern="1200" spc="0" baseline="0">
                <a:solidFill>
                  <a:schemeClr val="tx1">
                    <a:lumMod val="65000"/>
                    <a:lumOff val="35000"/>
                  </a:schemeClr>
                </a:solidFill>
                <a:latin typeface="+mn-lt"/>
                <a:ea typeface="+mn-ea"/>
                <a:cs typeface="+mn-cs"/>
              </a:defRPr>
            </a:pPr>
            <a:r>
              <a:rPr lang="ja-JP" altLang="en-US" sz="3600"/>
              <a:t>機能別病床数</a:t>
            </a:r>
          </a:p>
        </c:rich>
      </c:tx>
      <c:overlay val="0"/>
      <c:spPr>
        <a:noFill/>
        <a:ln>
          <a:noFill/>
        </a:ln>
        <a:effectLst/>
      </c:spPr>
      <c:txPr>
        <a:bodyPr rot="0" spcFirstLastPara="1" vertOverflow="ellipsis" vert="horz" wrap="square" anchor="ctr" anchorCtr="1"/>
        <a:lstStyle/>
        <a:p>
          <a:pPr>
            <a:defRPr sz="3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病床機能報告!$B$1</c:f>
              <c:strCache>
                <c:ptCount val="1"/>
                <c:pt idx="0">
                  <c:v>高度急性期</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病床機能報告!$B$2:$B$8</c:f>
              <c:numCache>
                <c:formatCode>General</c:formatCode>
                <c:ptCount val="7"/>
                <c:pt idx="0">
                  <c:v>7426</c:v>
                </c:pt>
                <c:pt idx="1">
                  <c:v>7778</c:v>
                </c:pt>
                <c:pt idx="2">
                  <c:v>6203</c:v>
                </c:pt>
                <c:pt idx="3">
                  <c:v>5906</c:v>
                </c:pt>
                <c:pt idx="4">
                  <c:v>6178</c:v>
                </c:pt>
                <c:pt idx="5">
                  <c:v>4058</c:v>
                </c:pt>
                <c:pt idx="6">
                  <c:v>7350</c:v>
                </c:pt>
              </c:numCache>
            </c:numRef>
          </c:val>
          <c:extLst xmlns:c16r2="http://schemas.microsoft.com/office/drawing/2015/06/chart">
            <c:ext xmlns:c16="http://schemas.microsoft.com/office/drawing/2014/chart" uri="{C3380CC4-5D6E-409C-BE32-E72D297353CC}">
              <c16:uniqueId val="{00000000-46E1-4DCE-BF29-1026828FE36A}"/>
            </c:ext>
          </c:extLst>
        </c:ser>
        <c:ser>
          <c:idx val="1"/>
          <c:order val="1"/>
          <c:tx>
            <c:strRef>
              <c:f>病床機能報告!$C$1</c:f>
              <c:strCache>
                <c:ptCount val="1"/>
                <c:pt idx="0">
                  <c:v>急性期</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病床機能報告!$C$2:$C$8</c:f>
              <c:numCache>
                <c:formatCode>General</c:formatCode>
                <c:ptCount val="7"/>
                <c:pt idx="0">
                  <c:v>38270</c:v>
                </c:pt>
                <c:pt idx="1">
                  <c:v>36806</c:v>
                </c:pt>
                <c:pt idx="2">
                  <c:v>37936</c:v>
                </c:pt>
                <c:pt idx="3">
                  <c:v>37933</c:v>
                </c:pt>
                <c:pt idx="4">
                  <c:v>37140</c:v>
                </c:pt>
                <c:pt idx="5">
                  <c:v>21387</c:v>
                </c:pt>
                <c:pt idx="6">
                  <c:v>21926</c:v>
                </c:pt>
              </c:numCache>
            </c:numRef>
          </c:val>
          <c:extLst xmlns:c16r2="http://schemas.microsoft.com/office/drawing/2015/06/chart">
            <c:ext xmlns:c16="http://schemas.microsoft.com/office/drawing/2014/chart" uri="{C3380CC4-5D6E-409C-BE32-E72D297353CC}">
              <c16:uniqueId val="{00000001-46E1-4DCE-BF29-1026828FE36A}"/>
            </c:ext>
          </c:extLst>
        </c:ser>
        <c:ser>
          <c:idx val="2"/>
          <c:order val="2"/>
          <c:tx>
            <c:strRef>
              <c:f>病床機能報告!$D$1</c:f>
              <c:strCache>
                <c:ptCount val="1"/>
                <c:pt idx="0">
                  <c:v>回復期</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病床機能報告!$D$2:$D$8</c:f>
              <c:numCache>
                <c:formatCode>General</c:formatCode>
                <c:ptCount val="7"/>
                <c:pt idx="0">
                  <c:v>5289</c:v>
                </c:pt>
                <c:pt idx="1">
                  <c:v>5868</c:v>
                </c:pt>
                <c:pt idx="2">
                  <c:v>6420</c:v>
                </c:pt>
                <c:pt idx="3">
                  <c:v>7078</c:v>
                </c:pt>
                <c:pt idx="4">
                  <c:v>8171</c:v>
                </c:pt>
                <c:pt idx="5">
                  <c:v>4784</c:v>
                </c:pt>
                <c:pt idx="6">
                  <c:v>20431</c:v>
                </c:pt>
              </c:numCache>
            </c:numRef>
          </c:val>
          <c:extLst xmlns:c16r2="http://schemas.microsoft.com/office/drawing/2015/06/chart">
            <c:ext xmlns:c16="http://schemas.microsoft.com/office/drawing/2014/chart" uri="{C3380CC4-5D6E-409C-BE32-E72D297353CC}">
              <c16:uniqueId val="{00000002-46E1-4DCE-BF29-1026828FE36A}"/>
            </c:ext>
          </c:extLst>
        </c:ser>
        <c:ser>
          <c:idx val="3"/>
          <c:order val="3"/>
          <c:tx>
            <c:strRef>
              <c:f>病床機能報告!$E$1</c:f>
              <c:strCache>
                <c:ptCount val="1"/>
                <c:pt idx="0">
                  <c:v>慢性期</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病床機能報告!$E$2:$E$8</c:f>
              <c:numCache>
                <c:formatCode>General</c:formatCode>
                <c:ptCount val="7"/>
                <c:pt idx="0">
                  <c:v>26888</c:v>
                </c:pt>
                <c:pt idx="1">
                  <c:v>26653</c:v>
                </c:pt>
                <c:pt idx="2">
                  <c:v>27068</c:v>
                </c:pt>
                <c:pt idx="3">
                  <c:v>26633</c:v>
                </c:pt>
                <c:pt idx="4">
                  <c:v>25084</c:v>
                </c:pt>
                <c:pt idx="5">
                  <c:v>14119</c:v>
                </c:pt>
                <c:pt idx="6">
                  <c:v>23483</c:v>
                </c:pt>
              </c:numCache>
            </c:numRef>
          </c:val>
          <c:extLst xmlns:c16r2="http://schemas.microsoft.com/office/drawing/2015/06/chart">
            <c:ext xmlns:c16="http://schemas.microsoft.com/office/drawing/2014/chart" uri="{C3380CC4-5D6E-409C-BE32-E72D297353CC}">
              <c16:uniqueId val="{00000003-46E1-4DCE-BF29-1026828FE36A}"/>
            </c:ext>
          </c:extLst>
        </c:ser>
        <c:ser>
          <c:idx val="4"/>
          <c:order val="4"/>
          <c:tx>
            <c:strRef>
              <c:f>病床機能報告!$F$1</c:f>
              <c:strCache>
                <c:ptCount val="1"/>
                <c:pt idx="0">
                  <c:v>未報告・休床等</c:v>
                </c:pt>
              </c:strCache>
            </c:strRef>
          </c:tx>
          <c:spPr>
            <a:solidFill>
              <a:schemeClr val="accent5"/>
            </a:solidFill>
            <a:ln>
              <a:noFill/>
            </a:ln>
            <a:effectLst/>
          </c:spPr>
          <c:invertIfNegative val="0"/>
          <c:dLbls>
            <c:dLbl>
              <c:idx val="0"/>
              <c:layout>
                <c:manualLayout>
                  <c:x val="0"/>
                  <c:y val="-4.292421193829644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E1-4DCE-BF29-1026828FE36A}"/>
                </c:ext>
                <c:ext xmlns:c15="http://schemas.microsoft.com/office/drawing/2012/chart" uri="{CE6537A1-D6FC-4f65-9D91-7224C49458BB}"/>
              </c:extLst>
            </c:dLbl>
            <c:dLbl>
              <c:idx val="1"/>
              <c:layout>
                <c:manualLayout>
                  <c:x val="1.3227513227512743E-3"/>
                  <c:y val="-6.7069081153588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E1-4DCE-BF29-1026828FE36A}"/>
                </c:ext>
                <c:ext xmlns:c15="http://schemas.microsoft.com/office/drawing/2012/chart" uri="{CE6537A1-D6FC-4f65-9D91-7224C49458BB}"/>
              </c:extLst>
            </c:dLbl>
            <c:dLbl>
              <c:idx val="2"/>
              <c:layout>
                <c:manualLayout>
                  <c:x val="3.968253968253968E-3"/>
                  <c:y val="-6.438631790744467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E1-4DCE-BF29-1026828FE36A}"/>
                </c:ext>
                <c:ext xmlns:c15="http://schemas.microsoft.com/office/drawing/2012/chart" uri="{CE6537A1-D6FC-4f65-9D91-7224C49458BB}"/>
              </c:extLst>
            </c:dLbl>
            <c:dLbl>
              <c:idx val="3"/>
              <c:layout>
                <c:manualLayout>
                  <c:x val="-1.3227513227513227E-3"/>
                  <c:y val="-6.97518443997317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E1-4DCE-BF29-1026828FE36A}"/>
                </c:ext>
                <c:ext xmlns:c15="http://schemas.microsoft.com/office/drawing/2012/chart" uri="{CE6537A1-D6FC-4f65-9D91-7224C49458BB}"/>
              </c:extLst>
            </c:dLbl>
            <c:dLbl>
              <c:idx val="4"/>
              <c:layout>
                <c:manualLayout>
                  <c:x val="6.2169312169312166E-2"/>
                  <c:y val="1.34138162307176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E1-4DCE-BF29-1026828FE36A}"/>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病床機能報告!$F$2:$F$8</c:f>
              <c:numCache>
                <c:formatCode>General</c:formatCode>
                <c:ptCount val="7"/>
                <c:pt idx="0">
                  <c:v>1554</c:v>
                </c:pt>
                <c:pt idx="1">
                  <c:v>1594</c:v>
                </c:pt>
                <c:pt idx="2">
                  <c:v>3538</c:v>
                </c:pt>
                <c:pt idx="3">
                  <c:v>2778</c:v>
                </c:pt>
                <c:pt idx="4">
                  <c:v>2841</c:v>
                </c:pt>
                <c:pt idx="5">
                  <c:v>35411</c:v>
                </c:pt>
              </c:numCache>
            </c:numRef>
          </c:val>
          <c:extLst xmlns:c16r2="http://schemas.microsoft.com/office/drawing/2015/06/chart">
            <c:ext xmlns:c16="http://schemas.microsoft.com/office/drawing/2014/chart" uri="{C3380CC4-5D6E-409C-BE32-E72D297353CC}">
              <c16:uniqueId val="{0000000A-46E1-4DCE-BF29-1026828FE36A}"/>
            </c:ext>
          </c:extLst>
        </c:ser>
        <c:ser>
          <c:idx val="5"/>
          <c:order val="5"/>
          <c:tx>
            <c:strRef>
              <c:f>病床機能報告!$G$1</c:f>
              <c:strCache>
                <c:ptCount val="1"/>
                <c:pt idx="0">
                  <c:v>介護保険施設等</c:v>
                </c:pt>
              </c:strCache>
            </c:strRef>
          </c:tx>
          <c:spPr>
            <a:solidFill>
              <a:schemeClr val="accent6"/>
            </a:solidFill>
            <a:ln>
              <a:noFill/>
            </a:ln>
            <a:effectLst/>
          </c:spPr>
          <c:invertIfNegative val="0"/>
          <c:dLbls>
            <c:dLbl>
              <c:idx val="4"/>
              <c:layout>
                <c:manualLayout>
                  <c:x val="-1.1904761904761904E-2"/>
                  <c:y val="-8.0482897384305835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6E1-4DCE-BF29-1026828FE36A}"/>
                </c:ext>
                <c:ext xmlns:c15="http://schemas.microsoft.com/office/drawing/2012/chart" uri="{CE6537A1-D6FC-4f65-9D91-7224C49458BB}"/>
              </c:extLst>
            </c:dLbl>
            <c:dLbl>
              <c:idx val="5"/>
              <c:layout>
                <c:manualLayout>
                  <c:x val="-2.6455026455028396E-3"/>
                  <c:y val="-5.097250167672703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6E1-4DCE-BF29-1026828FE36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病床機能報告!$A$2:$A$8</c:f>
              <c:strCache>
                <c:ptCount val="7"/>
                <c:pt idx="0">
                  <c:v>2014年</c:v>
                </c:pt>
                <c:pt idx="1">
                  <c:v>2015年</c:v>
                </c:pt>
                <c:pt idx="2">
                  <c:v>2016年</c:v>
                </c:pt>
                <c:pt idx="3">
                  <c:v>2017年</c:v>
                </c:pt>
                <c:pt idx="4">
                  <c:v>2023年予定</c:v>
                </c:pt>
                <c:pt idx="5">
                  <c:v>2025年予定</c:v>
                </c:pt>
                <c:pt idx="6">
                  <c:v>必要病床数</c:v>
                </c:pt>
              </c:strCache>
            </c:strRef>
          </c:cat>
          <c:val>
            <c:numRef>
              <c:f>病床機能報告!$G$2:$G$8</c:f>
              <c:numCache>
                <c:formatCode>General</c:formatCode>
                <c:ptCount val="7"/>
                <c:pt idx="4">
                  <c:v>914</c:v>
                </c:pt>
                <c:pt idx="5">
                  <c:v>569</c:v>
                </c:pt>
              </c:numCache>
            </c:numRef>
          </c:val>
          <c:extLst xmlns:c16r2="http://schemas.microsoft.com/office/drawing/2015/06/chart">
            <c:ext xmlns:c16="http://schemas.microsoft.com/office/drawing/2014/chart" uri="{C3380CC4-5D6E-409C-BE32-E72D297353CC}">
              <c16:uniqueId val="{0000000D-46E1-4DCE-BF29-1026828FE36A}"/>
            </c:ext>
          </c:extLst>
        </c:ser>
        <c:dLbls>
          <c:dLblPos val="ctr"/>
          <c:showLegendKey val="0"/>
          <c:showVal val="1"/>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246481736"/>
        <c:axId val="246477816"/>
      </c:barChart>
      <c:catAx>
        <c:axId val="24648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246477816"/>
        <c:crosses val="autoZero"/>
        <c:auto val="1"/>
        <c:lblAlgn val="ctr"/>
        <c:lblOffset val="100"/>
        <c:noMultiLvlLbl val="0"/>
      </c:catAx>
      <c:valAx>
        <c:axId val="246477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24648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再検証!$R$81</c:f>
              <c:strCache>
                <c:ptCount val="1"/>
                <c:pt idx="0">
                  <c:v>自治体唯一の有床医療機関</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852-4B09-A515-F64273F3DCA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852-4B09-A515-F64273F3DC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再検証!$R$82:$R$83</c:f>
              <c:numCache>
                <c:formatCode>General</c:formatCode>
                <c:ptCount val="2"/>
                <c:pt idx="0">
                  <c:v>32</c:v>
                </c:pt>
                <c:pt idx="1">
                  <c:v>28</c:v>
                </c:pt>
              </c:numCache>
            </c:numRef>
          </c:val>
          <c:extLst xmlns:c16r2="http://schemas.microsoft.com/office/drawing/2015/06/chart">
            <c:ext xmlns:c16="http://schemas.microsoft.com/office/drawing/2014/chart" uri="{C3380CC4-5D6E-409C-BE32-E72D297353CC}">
              <c16:uniqueId val="{00000004-8852-4B09-A515-F64273F3DCA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再検証!$R$85</c:f>
              <c:strCache>
                <c:ptCount val="1"/>
                <c:pt idx="0">
                  <c:v>自治体唯一の有床医療機関（道東・道北）</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2B5-4BAE-8458-3382BA10AA2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2B5-4BAE-8458-3382BA10AA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再検証!$R$86:$R$87</c:f>
              <c:numCache>
                <c:formatCode>General</c:formatCode>
                <c:ptCount val="2"/>
                <c:pt idx="0">
                  <c:v>22</c:v>
                </c:pt>
                <c:pt idx="1">
                  <c:v>4</c:v>
                </c:pt>
              </c:numCache>
            </c:numRef>
          </c:val>
          <c:extLst xmlns:c16r2="http://schemas.microsoft.com/office/drawing/2015/06/chart">
            <c:ext xmlns:c16="http://schemas.microsoft.com/office/drawing/2014/chart" uri="{C3380CC4-5D6E-409C-BE32-E72D297353CC}">
              <c16:uniqueId val="{00000004-02B5-4BAE-8458-3382BA10AA2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再検証!$R$89</c:f>
              <c:strCache>
                <c:ptCount val="1"/>
                <c:pt idx="0">
                  <c:v>自治体唯一の内科標榜医療機関</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D82-432F-99F9-A2F10CEF6C2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D82-432F-99F9-A2F10CEF6C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再検証!$R$90:$R$91</c:f>
              <c:numCache>
                <c:formatCode>General</c:formatCode>
                <c:ptCount val="2"/>
                <c:pt idx="0">
                  <c:v>15</c:v>
                </c:pt>
                <c:pt idx="1">
                  <c:v>39</c:v>
                </c:pt>
              </c:numCache>
            </c:numRef>
          </c:val>
          <c:extLst xmlns:c16r2="http://schemas.microsoft.com/office/drawing/2015/06/chart">
            <c:ext xmlns:c16="http://schemas.microsoft.com/office/drawing/2014/chart" uri="{C3380CC4-5D6E-409C-BE32-E72D297353CC}">
              <c16:uniqueId val="{00000004-BD82-432F-99F9-A2F10CEF6C2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再検証!$R$93</c:f>
              <c:strCache>
                <c:ptCount val="1"/>
                <c:pt idx="0">
                  <c:v>自治体唯一の内科標榜医療機関（道東・道北）</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29E-42EA-8DB5-5B13DD3DF59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29E-42EA-8DB5-5B13DD3DF5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再検証!$R$94:$R$95</c:f>
              <c:numCache>
                <c:formatCode>General</c:formatCode>
                <c:ptCount val="2"/>
                <c:pt idx="0">
                  <c:v>10</c:v>
                </c:pt>
                <c:pt idx="1">
                  <c:v>16</c:v>
                </c:pt>
              </c:numCache>
            </c:numRef>
          </c:val>
          <c:extLst xmlns:c16r2="http://schemas.microsoft.com/office/drawing/2015/06/chart">
            <c:ext xmlns:c16="http://schemas.microsoft.com/office/drawing/2014/chart" uri="{C3380CC4-5D6E-409C-BE32-E72D297353CC}">
              <c16:uniqueId val="{00000004-329E-42EA-8DB5-5B13DD3DF59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r>
              <a:rPr lang="ja-JP" sz="2400"/>
              <a:t>直近内科標榜医療機関との距離</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再検証!$C$68:$C$72</c:f>
              <c:strCache>
                <c:ptCount val="5"/>
                <c:pt idx="0">
                  <c:v>～５</c:v>
                </c:pt>
                <c:pt idx="1">
                  <c:v>～１０</c:v>
                </c:pt>
                <c:pt idx="2">
                  <c:v>～２０</c:v>
                </c:pt>
                <c:pt idx="3">
                  <c:v>～３０</c:v>
                </c:pt>
                <c:pt idx="4">
                  <c:v>～４０</c:v>
                </c:pt>
              </c:strCache>
            </c:strRef>
          </c:cat>
          <c:val>
            <c:numRef>
              <c:f>再検証!$D$68:$D$72</c:f>
              <c:numCache>
                <c:formatCode>General</c:formatCode>
                <c:ptCount val="5"/>
                <c:pt idx="0">
                  <c:v>34</c:v>
                </c:pt>
                <c:pt idx="1">
                  <c:v>2</c:v>
                </c:pt>
                <c:pt idx="2">
                  <c:v>8</c:v>
                </c:pt>
                <c:pt idx="3">
                  <c:v>7</c:v>
                </c:pt>
                <c:pt idx="4">
                  <c:v>2</c:v>
                </c:pt>
              </c:numCache>
            </c:numRef>
          </c:val>
          <c:extLst xmlns:c16r2="http://schemas.microsoft.com/office/drawing/2015/06/chart">
            <c:ext xmlns:c16="http://schemas.microsoft.com/office/drawing/2014/chart" uri="{C3380CC4-5D6E-409C-BE32-E72D297353CC}">
              <c16:uniqueId val="{00000000-C6CB-4E40-923F-6C9D07BA3759}"/>
            </c:ext>
          </c:extLst>
        </c:ser>
        <c:dLbls>
          <c:dLblPos val="inEnd"/>
          <c:showLegendKey val="0"/>
          <c:showVal val="1"/>
          <c:showCatName val="0"/>
          <c:showSerName val="0"/>
          <c:showPercent val="0"/>
          <c:showBubbleSize val="0"/>
        </c:dLbls>
        <c:gapWidth val="65"/>
        <c:axId val="481755040"/>
        <c:axId val="481758568"/>
      </c:barChart>
      <c:catAx>
        <c:axId val="48175504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r>
                  <a:rPr lang="ja-JP" altLang="en-US" sz="1600"/>
                  <a:t>直近内科標榜医療機関までの</a:t>
                </a:r>
                <a:r>
                  <a:rPr lang="ja-JP" sz="1600"/>
                  <a:t>距離（ｋｍ）</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endParaRPr lang="ja-JP"/>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800" b="0" i="0" u="none" strike="noStrike" kern="1200" cap="all" baseline="0">
                <a:solidFill>
                  <a:schemeClr val="dk1">
                    <a:lumMod val="75000"/>
                    <a:lumOff val="25000"/>
                  </a:schemeClr>
                </a:solidFill>
                <a:latin typeface="+mn-lt"/>
                <a:ea typeface="+mn-ea"/>
                <a:cs typeface="+mn-cs"/>
              </a:defRPr>
            </a:pPr>
            <a:endParaRPr lang="ja-JP"/>
          </a:p>
        </c:txPr>
        <c:crossAx val="481758568"/>
        <c:crosses val="autoZero"/>
        <c:auto val="1"/>
        <c:lblAlgn val="ctr"/>
        <c:lblOffset val="100"/>
        <c:noMultiLvlLbl val="0"/>
      </c:catAx>
      <c:valAx>
        <c:axId val="481758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eaVert"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sz="1800"/>
                  <a:t>（施設数）</a:t>
                </a:r>
                <a:endParaRPr lang="en-US" sz="1800"/>
              </a:p>
            </c:rich>
          </c:tx>
          <c:overlay val="0"/>
          <c:spPr>
            <a:noFill/>
            <a:ln>
              <a:noFill/>
            </a:ln>
            <a:effectLst/>
          </c:spPr>
          <c:txPr>
            <a:bodyPr rot="0" spcFirstLastPara="1" vertOverflow="ellipsis" vert="eaVert"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numFmt formatCode="General" sourceLinked="1"/>
        <c:majorTickMark val="none"/>
        <c:minorTickMark val="none"/>
        <c:tickLblPos val="nextTo"/>
        <c:crossAx val="481755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r>
              <a:rPr lang="ja-JP" sz="2400"/>
              <a:t>直近急性期</a:t>
            </a:r>
            <a:r>
              <a:rPr lang="ja-JP" altLang="en-US" sz="2400"/>
              <a:t>病床保有</a:t>
            </a:r>
            <a:r>
              <a:rPr lang="ja-JP" sz="2400"/>
              <a:t>病院との距離</a:t>
            </a:r>
            <a:endParaRPr lang="en-US" sz="2400"/>
          </a:p>
        </c:rich>
      </c:tx>
      <c:overlay val="0"/>
      <c:spPr>
        <a:noFill/>
        <a:ln>
          <a:noFill/>
        </a:ln>
        <a:effectLst/>
      </c:spPr>
      <c:txPr>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再検証!$C$76:$C$84</c:f>
              <c:strCache>
                <c:ptCount val="9"/>
                <c:pt idx="0">
                  <c:v>～５</c:v>
                </c:pt>
                <c:pt idx="1">
                  <c:v>～１０</c:v>
                </c:pt>
                <c:pt idx="2">
                  <c:v>～２０</c:v>
                </c:pt>
                <c:pt idx="3">
                  <c:v>～３０</c:v>
                </c:pt>
                <c:pt idx="4">
                  <c:v>～４０</c:v>
                </c:pt>
                <c:pt idx="5">
                  <c:v>～５０</c:v>
                </c:pt>
                <c:pt idx="6">
                  <c:v>～６０</c:v>
                </c:pt>
                <c:pt idx="7">
                  <c:v>～７０</c:v>
                </c:pt>
                <c:pt idx="8">
                  <c:v>～８０</c:v>
                </c:pt>
              </c:strCache>
            </c:strRef>
          </c:cat>
          <c:val>
            <c:numRef>
              <c:f>再検証!$D$76:$D$84</c:f>
              <c:numCache>
                <c:formatCode>General</c:formatCode>
                <c:ptCount val="9"/>
                <c:pt idx="0">
                  <c:v>7</c:v>
                </c:pt>
                <c:pt idx="1">
                  <c:v>4</c:v>
                </c:pt>
                <c:pt idx="2">
                  <c:v>14</c:v>
                </c:pt>
                <c:pt idx="3">
                  <c:v>15</c:v>
                </c:pt>
                <c:pt idx="4">
                  <c:v>7</c:v>
                </c:pt>
                <c:pt idx="5">
                  <c:v>2</c:v>
                </c:pt>
                <c:pt idx="6">
                  <c:v>2</c:v>
                </c:pt>
                <c:pt idx="7">
                  <c:v>0</c:v>
                </c:pt>
                <c:pt idx="8">
                  <c:v>1</c:v>
                </c:pt>
              </c:numCache>
            </c:numRef>
          </c:val>
          <c:extLst xmlns:c16r2="http://schemas.microsoft.com/office/drawing/2015/06/chart">
            <c:ext xmlns:c16="http://schemas.microsoft.com/office/drawing/2014/chart" uri="{C3380CC4-5D6E-409C-BE32-E72D297353CC}">
              <c16:uniqueId val="{00000000-1C54-406D-937D-0234FBDA3825}"/>
            </c:ext>
          </c:extLst>
        </c:ser>
        <c:dLbls>
          <c:dLblPos val="outEnd"/>
          <c:showLegendKey val="0"/>
          <c:showVal val="1"/>
          <c:showCatName val="0"/>
          <c:showSerName val="0"/>
          <c:showPercent val="0"/>
          <c:showBubbleSize val="0"/>
        </c:dLbls>
        <c:gapWidth val="65"/>
        <c:axId val="481755432"/>
        <c:axId val="481755824"/>
      </c:barChart>
      <c:catAx>
        <c:axId val="48175543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800"/>
                  <a:t>直近急性期病床保有病院までの距離（ｋｍ）</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800" b="0" i="0" u="none" strike="noStrike" kern="1200" cap="all" baseline="0">
                <a:solidFill>
                  <a:schemeClr val="dk1">
                    <a:lumMod val="75000"/>
                    <a:lumOff val="25000"/>
                  </a:schemeClr>
                </a:solidFill>
                <a:latin typeface="+mn-lt"/>
                <a:ea typeface="+mn-ea"/>
                <a:cs typeface="+mn-cs"/>
              </a:defRPr>
            </a:pPr>
            <a:endParaRPr lang="ja-JP"/>
          </a:p>
        </c:txPr>
        <c:crossAx val="481755824"/>
        <c:crosses val="autoZero"/>
        <c:auto val="1"/>
        <c:lblAlgn val="ctr"/>
        <c:lblOffset val="100"/>
        <c:noMultiLvlLbl val="0"/>
      </c:catAx>
      <c:valAx>
        <c:axId val="481755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eaVert"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800"/>
                  <a:t>（施設数）</a:t>
                </a:r>
              </a:p>
            </c:rich>
          </c:tx>
          <c:overlay val="0"/>
          <c:spPr>
            <a:noFill/>
            <a:ln>
              <a:noFill/>
            </a:ln>
            <a:effectLst/>
          </c:spPr>
          <c:txPr>
            <a:bodyPr rot="0" spcFirstLastPara="1" vertOverflow="ellipsis" vert="eaVert"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numFmt formatCode="General" sourceLinked="1"/>
        <c:majorTickMark val="none"/>
        <c:minorTickMark val="none"/>
        <c:tickLblPos val="nextTo"/>
        <c:crossAx val="4817554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sz="2800"/>
              <a:t>再検証対象各医療機関の常勤医師数</a:t>
            </a:r>
          </a:p>
        </c:rich>
      </c:tx>
      <c:overlay val="0"/>
      <c:spPr>
        <a:noFill/>
        <a:ln>
          <a:noFill/>
        </a:ln>
        <a:effectLst/>
      </c:spPr>
      <c:txPr>
        <a:bodyPr rot="0" spcFirstLastPara="1" vertOverflow="ellipsis" vert="horz" wrap="square" anchor="ctr" anchorCtr="1"/>
        <a:lstStyle/>
        <a:p>
          <a:pPr>
            <a:defRPr sz="28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barChart>
        <c:barDir val="col"/>
        <c:grouping val="clustered"/>
        <c:varyColors val="0"/>
        <c:ser>
          <c:idx val="0"/>
          <c:order val="0"/>
          <c:tx>
            <c:strRef>
              <c:f>再検証!$R$98</c:f>
              <c:strCache>
                <c:ptCount val="1"/>
                <c:pt idx="0">
                  <c:v>施設数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lumMod val="8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再検証!$Q$99:$Q$106</c:f>
              <c:strCache>
                <c:ptCount val="8"/>
                <c:pt idx="0">
                  <c:v>1人</c:v>
                </c:pt>
                <c:pt idx="1">
                  <c:v>2人</c:v>
                </c:pt>
                <c:pt idx="2">
                  <c:v>3人</c:v>
                </c:pt>
                <c:pt idx="3">
                  <c:v>4～5人</c:v>
                </c:pt>
                <c:pt idx="4">
                  <c:v>6～10人</c:v>
                </c:pt>
                <c:pt idx="5">
                  <c:v>11～20人</c:v>
                </c:pt>
                <c:pt idx="6">
                  <c:v>21～30人</c:v>
                </c:pt>
                <c:pt idx="7">
                  <c:v>31人～</c:v>
                </c:pt>
              </c:strCache>
            </c:strRef>
          </c:cat>
          <c:val>
            <c:numRef>
              <c:f>再検証!$R$99:$R$106</c:f>
              <c:numCache>
                <c:formatCode>General</c:formatCode>
                <c:ptCount val="8"/>
                <c:pt idx="0">
                  <c:v>6</c:v>
                </c:pt>
                <c:pt idx="1">
                  <c:v>10</c:v>
                </c:pt>
                <c:pt idx="2">
                  <c:v>12</c:v>
                </c:pt>
                <c:pt idx="3">
                  <c:v>13</c:v>
                </c:pt>
                <c:pt idx="4">
                  <c:v>8</c:v>
                </c:pt>
                <c:pt idx="5">
                  <c:v>3</c:v>
                </c:pt>
                <c:pt idx="6">
                  <c:v>1</c:v>
                </c:pt>
                <c:pt idx="7">
                  <c:v>1</c:v>
                </c:pt>
              </c:numCache>
            </c:numRef>
          </c:val>
          <c:extLst xmlns:c16r2="http://schemas.microsoft.com/office/drawing/2015/06/chart">
            <c:ext xmlns:c16="http://schemas.microsoft.com/office/drawing/2014/chart" uri="{C3380CC4-5D6E-409C-BE32-E72D297353CC}">
              <c16:uniqueId val="{00000000-68A5-4A95-A52C-F664BE388DD5}"/>
            </c:ext>
          </c:extLst>
        </c:ser>
        <c:dLbls>
          <c:dLblPos val="inEnd"/>
          <c:showLegendKey val="0"/>
          <c:showVal val="1"/>
          <c:showCatName val="0"/>
          <c:showSerName val="0"/>
          <c:showPercent val="0"/>
          <c:showBubbleSize val="0"/>
        </c:dLbls>
        <c:gapWidth val="100"/>
        <c:overlap val="-24"/>
        <c:axId val="481760920"/>
        <c:axId val="481757784"/>
      </c:barChart>
      <c:catAx>
        <c:axId val="481760920"/>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cap="none"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800" b="0" i="0" u="none" strike="noStrike" kern="1200" baseline="0">
                <a:solidFill>
                  <a:schemeClr val="lt1">
                    <a:lumMod val="85000"/>
                  </a:schemeClr>
                </a:solidFill>
                <a:latin typeface="+mn-lt"/>
                <a:ea typeface="+mn-ea"/>
                <a:cs typeface="+mn-cs"/>
              </a:defRPr>
            </a:pPr>
            <a:endParaRPr lang="ja-JP"/>
          </a:p>
        </c:txPr>
        <c:crossAx val="481757784"/>
        <c:crosses val="autoZero"/>
        <c:auto val="1"/>
        <c:lblAlgn val="ctr"/>
        <c:lblOffset val="100"/>
        <c:noMultiLvlLbl val="0"/>
      </c:catAx>
      <c:valAx>
        <c:axId val="48175778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vert="eaVert" wrap="square" anchor="ctr" anchorCtr="1"/>
              <a:lstStyle/>
              <a:p>
                <a:pPr>
                  <a:defRPr sz="1200" b="1" i="0" u="none" strike="noStrike" kern="1200" cap="all" baseline="0">
                    <a:solidFill>
                      <a:schemeClr val="lt1">
                        <a:lumMod val="85000"/>
                      </a:schemeClr>
                    </a:solidFill>
                    <a:latin typeface="+mn-lt"/>
                    <a:ea typeface="+mn-ea"/>
                    <a:cs typeface="+mn-cs"/>
                  </a:defRPr>
                </a:pPr>
                <a:r>
                  <a:rPr lang="ja-JP" sz="1200"/>
                  <a:t>（施設数）</a:t>
                </a:r>
              </a:p>
            </c:rich>
          </c:tx>
          <c:overlay val="0"/>
          <c:spPr>
            <a:noFill/>
            <a:ln>
              <a:noFill/>
            </a:ln>
            <a:effectLst/>
          </c:spPr>
          <c:txPr>
            <a:bodyPr rot="0" spcFirstLastPara="1" vertOverflow="ellipsis" vert="eaVert" wrap="square" anchor="ctr" anchorCtr="1"/>
            <a:lstStyle/>
            <a:p>
              <a:pPr>
                <a:defRPr sz="1200" b="1" i="0" u="none" strike="noStrike" kern="1200" cap="all" baseline="0">
                  <a:solidFill>
                    <a:schemeClr val="lt1">
                      <a:lumMod val="8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ja-JP"/>
          </a:p>
        </c:txPr>
        <c:crossAx val="4817609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114300</xdr:rowOff>
    </xdr:from>
    <xdr:to>
      <xdr:col>15</xdr:col>
      <xdr:colOff>485775</xdr:colOff>
      <xdr:row>23</xdr:row>
      <xdr:rowOff>171450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238124</xdr:rowOff>
    </xdr:from>
    <xdr:to>
      <xdr:col>15</xdr:col>
      <xdr:colOff>0</xdr:colOff>
      <xdr:row>47</xdr:row>
      <xdr:rowOff>66675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xdr:row>
      <xdr:rowOff>0</xdr:rowOff>
    </xdr:from>
    <xdr:to>
      <xdr:col>22</xdr:col>
      <xdr:colOff>457200</xdr:colOff>
      <xdr:row>12</xdr:row>
      <xdr:rowOff>123825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xdr:row>
      <xdr:rowOff>0</xdr:rowOff>
    </xdr:from>
    <xdr:to>
      <xdr:col>22</xdr:col>
      <xdr:colOff>457200</xdr:colOff>
      <xdr:row>24</xdr:row>
      <xdr:rowOff>123825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25</xdr:row>
      <xdr:rowOff>0</xdr:rowOff>
    </xdr:from>
    <xdr:to>
      <xdr:col>22</xdr:col>
      <xdr:colOff>457200</xdr:colOff>
      <xdr:row>36</xdr:row>
      <xdr:rowOff>123825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638175</xdr:colOff>
      <xdr:row>37</xdr:row>
      <xdr:rowOff>0</xdr:rowOff>
    </xdr:from>
    <xdr:to>
      <xdr:col>22</xdr:col>
      <xdr:colOff>409575</xdr:colOff>
      <xdr:row>48</xdr:row>
      <xdr:rowOff>123825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685799</xdr:colOff>
      <xdr:row>47</xdr:row>
      <xdr:rowOff>238124</xdr:rowOff>
    </xdr:from>
    <xdr:to>
      <xdr:col>14</xdr:col>
      <xdr:colOff>447674</xdr:colOff>
      <xdr:row>66</xdr:row>
      <xdr:rowOff>85724</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685799</xdr:colOff>
      <xdr:row>67</xdr:row>
      <xdr:rowOff>0</xdr:rowOff>
    </xdr:from>
    <xdr:to>
      <xdr:col>14</xdr:col>
      <xdr:colOff>447674</xdr:colOff>
      <xdr:row>85</xdr:row>
      <xdr:rowOff>95250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86</xdr:row>
      <xdr:rowOff>19049</xdr:rowOff>
    </xdr:from>
    <xdr:to>
      <xdr:col>14</xdr:col>
      <xdr:colOff>419100</xdr:colOff>
      <xdr:row>105</xdr:row>
      <xdr:rowOff>57149</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666749</xdr:colOff>
      <xdr:row>105</xdr:row>
      <xdr:rowOff>238124</xdr:rowOff>
    </xdr:from>
    <xdr:to>
      <xdr:col>14</xdr:col>
      <xdr:colOff>485774</xdr:colOff>
      <xdr:row>123</xdr:row>
      <xdr:rowOff>38099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685799</xdr:colOff>
      <xdr:row>124</xdr:row>
      <xdr:rowOff>0</xdr:rowOff>
    </xdr:from>
    <xdr:to>
      <xdr:col>14</xdr:col>
      <xdr:colOff>542924</xdr:colOff>
      <xdr:row>142</xdr:row>
      <xdr:rowOff>209550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144</xdr:row>
      <xdr:rowOff>0</xdr:rowOff>
    </xdr:from>
    <xdr:to>
      <xdr:col>14</xdr:col>
      <xdr:colOff>552450</xdr:colOff>
      <xdr:row>162</xdr:row>
      <xdr:rowOff>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80" zoomScaleNormal="80" workbookViewId="0">
      <pane ySplit="1" topLeftCell="A26" activePane="bottomLeft" state="frozen"/>
      <selection pane="bottomLeft" activeCell="B141" sqref="B141"/>
    </sheetView>
  </sheetViews>
  <sheetFormatPr defaultRowHeight="18.75" x14ac:dyDescent="0.4"/>
  <cols>
    <col min="1" max="1" width="11" bestFit="1" customWidth="1"/>
    <col min="2" max="2" width="57.25" customWidth="1"/>
    <col min="5" max="5" width="12.625" customWidth="1"/>
    <col min="6" max="6" width="14" customWidth="1"/>
    <col min="7" max="7" width="5.625" bestFit="1" customWidth="1"/>
    <col min="8" max="8" width="7.5" bestFit="1" customWidth="1"/>
    <col min="9" max="9" width="7.5" customWidth="1"/>
    <col min="11" max="13" width="11.875" customWidth="1"/>
    <col min="14" max="14" width="29.625" bestFit="1" customWidth="1"/>
    <col min="15" max="15" width="43.5" customWidth="1"/>
    <col min="17" max="17" width="16.625" customWidth="1"/>
  </cols>
  <sheetData>
    <row r="1" spans="1:16" ht="37.5" x14ac:dyDescent="0.4">
      <c r="A1" t="s">
        <v>0</v>
      </c>
      <c r="B1" t="s">
        <v>1</v>
      </c>
      <c r="C1" t="s">
        <v>2</v>
      </c>
      <c r="D1" t="s">
        <v>3</v>
      </c>
      <c r="E1" s="1" t="s">
        <v>34</v>
      </c>
      <c r="F1" s="1" t="s">
        <v>35</v>
      </c>
      <c r="G1" s="1" t="s">
        <v>321</v>
      </c>
      <c r="H1" s="1" t="s">
        <v>323</v>
      </c>
      <c r="I1" s="1" t="s">
        <v>383</v>
      </c>
      <c r="J1" t="s">
        <v>84</v>
      </c>
      <c r="K1" s="1" t="s">
        <v>88</v>
      </c>
      <c r="L1" s="1" t="s">
        <v>311</v>
      </c>
      <c r="M1" s="1" t="s">
        <v>273</v>
      </c>
      <c r="N1" s="1" t="s">
        <v>150</v>
      </c>
      <c r="O1" s="1" t="s">
        <v>168</v>
      </c>
      <c r="P1" t="s">
        <v>86</v>
      </c>
    </row>
    <row r="2" spans="1:16" x14ac:dyDescent="0.4">
      <c r="A2" t="s">
        <v>4</v>
      </c>
      <c r="B2" t="s">
        <v>6</v>
      </c>
      <c r="D2" t="s">
        <v>5</v>
      </c>
      <c r="I2" t="s">
        <v>342</v>
      </c>
      <c r="J2" t="s">
        <v>85</v>
      </c>
      <c r="K2" t="s">
        <v>85</v>
      </c>
      <c r="L2">
        <v>12</v>
      </c>
      <c r="N2" t="s">
        <v>151</v>
      </c>
      <c r="O2" t="s">
        <v>151</v>
      </c>
    </row>
    <row r="3" spans="1:16" x14ac:dyDescent="0.4">
      <c r="B3" t="s">
        <v>7</v>
      </c>
      <c r="C3" t="s">
        <v>19</v>
      </c>
      <c r="F3" t="s">
        <v>14</v>
      </c>
      <c r="H3" s="8"/>
      <c r="I3" s="8" t="s">
        <v>342</v>
      </c>
      <c r="J3" t="s">
        <v>85</v>
      </c>
      <c r="K3">
        <v>36</v>
      </c>
      <c r="L3">
        <v>5</v>
      </c>
      <c r="N3" t="s">
        <v>152</v>
      </c>
      <c r="O3" t="s">
        <v>153</v>
      </c>
    </row>
    <row r="4" spans="1:16" x14ac:dyDescent="0.4">
      <c r="B4" t="s">
        <v>9</v>
      </c>
      <c r="D4" t="s">
        <v>8</v>
      </c>
      <c r="G4" s="8"/>
      <c r="H4" s="8"/>
      <c r="I4" s="8"/>
      <c r="J4" t="s">
        <v>85</v>
      </c>
      <c r="K4" t="s">
        <v>85</v>
      </c>
      <c r="L4">
        <v>22</v>
      </c>
      <c r="N4" t="s">
        <v>151</v>
      </c>
      <c r="O4" t="s">
        <v>151</v>
      </c>
    </row>
    <row r="5" spans="1:16" x14ac:dyDescent="0.4">
      <c r="B5" t="s">
        <v>10</v>
      </c>
      <c r="C5" t="s">
        <v>19</v>
      </c>
      <c r="H5" s="8"/>
      <c r="I5" s="8"/>
      <c r="J5" t="s">
        <v>85</v>
      </c>
      <c r="K5">
        <v>26.8</v>
      </c>
      <c r="L5">
        <v>3</v>
      </c>
      <c r="N5" t="s">
        <v>154</v>
      </c>
      <c r="O5" t="s">
        <v>155</v>
      </c>
    </row>
    <row r="6" spans="1:16" x14ac:dyDescent="0.4">
      <c r="B6" t="s">
        <v>12</v>
      </c>
      <c r="C6" t="s">
        <v>19</v>
      </c>
      <c r="D6" t="s">
        <v>8</v>
      </c>
      <c r="J6" t="s">
        <v>85</v>
      </c>
      <c r="K6" t="s">
        <v>85</v>
      </c>
      <c r="L6">
        <v>9</v>
      </c>
      <c r="N6" t="s">
        <v>151</v>
      </c>
      <c r="O6" t="s">
        <v>151</v>
      </c>
    </row>
    <row r="7" spans="1:16" x14ac:dyDescent="0.4">
      <c r="B7" t="s">
        <v>13</v>
      </c>
      <c r="D7" t="s">
        <v>14</v>
      </c>
      <c r="J7" t="s">
        <v>85</v>
      </c>
      <c r="K7" t="s">
        <v>85</v>
      </c>
      <c r="L7">
        <v>19</v>
      </c>
      <c r="N7" t="s">
        <v>151</v>
      </c>
      <c r="O7" t="s">
        <v>151</v>
      </c>
    </row>
    <row r="8" spans="1:16" x14ac:dyDescent="0.4">
      <c r="B8" t="s">
        <v>92</v>
      </c>
      <c r="C8" t="s">
        <v>14</v>
      </c>
      <c r="J8" t="s">
        <v>85</v>
      </c>
      <c r="K8">
        <v>29.7</v>
      </c>
      <c r="L8">
        <v>6</v>
      </c>
      <c r="N8" t="s">
        <v>156</v>
      </c>
      <c r="O8" t="s">
        <v>157</v>
      </c>
      <c r="P8" t="s">
        <v>158</v>
      </c>
    </row>
    <row r="9" spans="1:16" x14ac:dyDescent="0.4">
      <c r="B9" t="s">
        <v>15</v>
      </c>
      <c r="C9" t="s">
        <v>14</v>
      </c>
      <c r="E9" t="s">
        <v>14</v>
      </c>
      <c r="F9" t="s">
        <v>14</v>
      </c>
      <c r="H9" s="8"/>
      <c r="I9" s="8" t="s">
        <v>342</v>
      </c>
      <c r="J9">
        <v>17</v>
      </c>
      <c r="K9">
        <v>56.9</v>
      </c>
      <c r="L9">
        <v>5</v>
      </c>
      <c r="M9" t="s">
        <v>274</v>
      </c>
      <c r="N9" t="s">
        <v>159</v>
      </c>
      <c r="O9" t="s">
        <v>160</v>
      </c>
      <c r="P9" t="s">
        <v>87</v>
      </c>
    </row>
    <row r="10" spans="1:16" x14ac:dyDescent="0.4">
      <c r="A10" t="s">
        <v>16</v>
      </c>
      <c r="B10" t="s">
        <v>17</v>
      </c>
      <c r="C10" t="s">
        <v>14</v>
      </c>
      <c r="D10" t="s">
        <v>14</v>
      </c>
      <c r="E10" t="s">
        <v>14</v>
      </c>
      <c r="F10" t="s">
        <v>8</v>
      </c>
      <c r="J10">
        <v>7.4</v>
      </c>
      <c r="K10">
        <v>7.4</v>
      </c>
      <c r="L10">
        <v>3</v>
      </c>
      <c r="N10" t="s">
        <v>162</v>
      </c>
      <c r="O10" t="s">
        <v>163</v>
      </c>
    </row>
    <row r="11" spans="1:16" x14ac:dyDescent="0.4">
      <c r="B11" t="s">
        <v>18</v>
      </c>
      <c r="C11" t="s">
        <v>19</v>
      </c>
      <c r="E11" t="s">
        <v>14</v>
      </c>
      <c r="F11" t="s">
        <v>8</v>
      </c>
      <c r="H11" s="8"/>
      <c r="I11" s="8"/>
      <c r="J11" t="s">
        <v>89</v>
      </c>
      <c r="K11" t="s">
        <v>89</v>
      </c>
      <c r="L11">
        <v>2</v>
      </c>
      <c r="M11" t="s">
        <v>275</v>
      </c>
      <c r="N11" t="s">
        <v>164</v>
      </c>
      <c r="O11" t="s">
        <v>214</v>
      </c>
      <c r="P11" t="s">
        <v>165</v>
      </c>
    </row>
    <row r="12" spans="1:16" x14ac:dyDescent="0.4">
      <c r="A12" t="s">
        <v>20</v>
      </c>
      <c r="B12" t="s">
        <v>21</v>
      </c>
      <c r="C12" t="s">
        <v>8</v>
      </c>
      <c r="E12" t="s">
        <v>8</v>
      </c>
      <c r="F12" t="s">
        <v>8</v>
      </c>
      <c r="H12" s="8"/>
      <c r="I12" s="8"/>
      <c r="J12">
        <v>30.9</v>
      </c>
      <c r="K12">
        <v>30.9</v>
      </c>
      <c r="L12">
        <v>3</v>
      </c>
      <c r="N12" t="s">
        <v>167</v>
      </c>
      <c r="O12" t="s">
        <v>166</v>
      </c>
    </row>
    <row r="13" spans="1:16" x14ac:dyDescent="0.4">
      <c r="B13" t="s">
        <v>22</v>
      </c>
      <c r="C13" t="s">
        <v>8</v>
      </c>
      <c r="H13" s="8"/>
      <c r="I13" s="8"/>
      <c r="J13">
        <v>21.2</v>
      </c>
      <c r="K13">
        <v>38</v>
      </c>
      <c r="L13">
        <v>2</v>
      </c>
      <c r="M13" t="s">
        <v>276</v>
      </c>
      <c r="N13" t="s">
        <v>170</v>
      </c>
      <c r="O13" t="s">
        <v>169</v>
      </c>
      <c r="P13" t="s">
        <v>171</v>
      </c>
    </row>
    <row r="14" spans="1:16" x14ac:dyDescent="0.4">
      <c r="B14" t="s">
        <v>23</v>
      </c>
      <c r="C14" t="s">
        <v>8</v>
      </c>
      <c r="D14" t="s">
        <v>11</v>
      </c>
      <c r="H14" s="8"/>
      <c r="I14" s="8"/>
      <c r="J14" t="s">
        <v>85</v>
      </c>
      <c r="K14">
        <v>12.6</v>
      </c>
      <c r="L14">
        <v>2</v>
      </c>
      <c r="M14" t="s">
        <v>275</v>
      </c>
      <c r="N14" t="s">
        <v>172</v>
      </c>
      <c r="O14" t="s">
        <v>173</v>
      </c>
    </row>
    <row r="15" spans="1:16" x14ac:dyDescent="0.4">
      <c r="B15" t="s">
        <v>24</v>
      </c>
      <c r="C15" t="s">
        <v>14</v>
      </c>
      <c r="D15" t="s">
        <v>14</v>
      </c>
      <c r="F15" t="s">
        <v>8</v>
      </c>
      <c r="H15" s="8"/>
      <c r="I15" s="8"/>
      <c r="J15" t="s">
        <v>85</v>
      </c>
      <c r="K15">
        <v>12.5</v>
      </c>
      <c r="L15">
        <v>3</v>
      </c>
      <c r="N15" t="s">
        <v>260</v>
      </c>
      <c r="O15" t="s">
        <v>175</v>
      </c>
      <c r="P15" t="s">
        <v>174</v>
      </c>
    </row>
    <row r="16" spans="1:16" x14ac:dyDescent="0.4">
      <c r="A16" t="s">
        <v>25</v>
      </c>
      <c r="B16" t="s">
        <v>26</v>
      </c>
      <c r="C16" t="s">
        <v>8</v>
      </c>
      <c r="H16" t="s">
        <v>327</v>
      </c>
      <c r="I16" t="s">
        <v>386</v>
      </c>
      <c r="J16" t="s">
        <v>85</v>
      </c>
      <c r="K16">
        <v>25.6</v>
      </c>
      <c r="L16">
        <v>4</v>
      </c>
      <c r="N16" t="s">
        <v>177</v>
      </c>
      <c r="O16" t="s">
        <v>178</v>
      </c>
    </row>
    <row r="17" spans="1:16" x14ac:dyDescent="0.4">
      <c r="A17" t="s">
        <v>27</v>
      </c>
      <c r="B17" s="6" t="s">
        <v>28</v>
      </c>
      <c r="C17" s="6" t="s">
        <v>14</v>
      </c>
      <c r="D17" s="6" t="s">
        <v>8</v>
      </c>
      <c r="E17" s="6"/>
      <c r="F17" s="6" t="s">
        <v>14</v>
      </c>
      <c r="G17" s="6"/>
      <c r="H17" s="6"/>
      <c r="I17" s="6"/>
      <c r="J17" s="6" t="s">
        <v>85</v>
      </c>
      <c r="K17" s="6">
        <v>7.7</v>
      </c>
      <c r="L17" s="6">
        <v>2</v>
      </c>
      <c r="M17" s="6"/>
      <c r="N17" s="6" t="s">
        <v>179</v>
      </c>
      <c r="O17" s="6" t="s">
        <v>187</v>
      </c>
    </row>
    <row r="18" spans="1:16" x14ac:dyDescent="0.4">
      <c r="B18" t="s">
        <v>29</v>
      </c>
      <c r="C18" t="s">
        <v>14</v>
      </c>
      <c r="D18" t="s">
        <v>14</v>
      </c>
      <c r="H18" t="s">
        <v>328</v>
      </c>
      <c r="I18" t="s">
        <v>342</v>
      </c>
      <c r="J18" t="s">
        <v>85</v>
      </c>
      <c r="K18">
        <v>8.6999999999999993</v>
      </c>
      <c r="L18">
        <v>9</v>
      </c>
      <c r="N18" t="s">
        <v>181</v>
      </c>
      <c r="O18" t="s">
        <v>182</v>
      </c>
    </row>
    <row r="19" spans="1:16" x14ac:dyDescent="0.4">
      <c r="B19" t="s">
        <v>30</v>
      </c>
      <c r="C19" t="s">
        <v>8</v>
      </c>
      <c r="D19" t="s">
        <v>14</v>
      </c>
      <c r="H19" s="8"/>
      <c r="I19" s="8"/>
      <c r="J19" t="s">
        <v>85</v>
      </c>
      <c r="K19">
        <v>11.7</v>
      </c>
      <c r="L19">
        <v>2</v>
      </c>
      <c r="N19" t="s">
        <v>183</v>
      </c>
      <c r="O19" t="s">
        <v>184</v>
      </c>
    </row>
    <row r="20" spans="1:16" x14ac:dyDescent="0.4">
      <c r="B20" t="s">
        <v>31</v>
      </c>
      <c r="C20" t="s">
        <v>8</v>
      </c>
      <c r="E20" t="s">
        <v>14</v>
      </c>
      <c r="F20" t="s">
        <v>8</v>
      </c>
      <c r="J20">
        <v>16.899999999999999</v>
      </c>
      <c r="K20">
        <v>16.899999999999999</v>
      </c>
      <c r="L20">
        <v>1</v>
      </c>
      <c r="N20" t="s">
        <v>185</v>
      </c>
      <c r="O20" t="s">
        <v>185</v>
      </c>
    </row>
    <row r="21" spans="1:16" x14ac:dyDescent="0.4">
      <c r="B21" t="s">
        <v>32</v>
      </c>
      <c r="D21" t="s">
        <v>14</v>
      </c>
      <c r="H21" s="8" t="s">
        <v>328</v>
      </c>
      <c r="I21" s="8" t="s">
        <v>387</v>
      </c>
      <c r="J21" t="s">
        <v>85</v>
      </c>
      <c r="K21" t="s">
        <v>85</v>
      </c>
      <c r="L21">
        <v>6</v>
      </c>
      <c r="N21" t="s">
        <v>177</v>
      </c>
      <c r="O21" t="s">
        <v>186</v>
      </c>
    </row>
    <row r="22" spans="1:16" x14ac:dyDescent="0.4">
      <c r="B22" t="s">
        <v>33</v>
      </c>
      <c r="C22" t="s">
        <v>14</v>
      </c>
      <c r="D22" t="s">
        <v>14</v>
      </c>
      <c r="F22" t="s">
        <v>14</v>
      </c>
      <c r="I22" t="s">
        <v>342</v>
      </c>
      <c r="J22" t="s">
        <v>85</v>
      </c>
      <c r="K22">
        <v>17.7</v>
      </c>
      <c r="L22">
        <v>6</v>
      </c>
      <c r="N22" t="s">
        <v>177</v>
      </c>
      <c r="O22" t="s">
        <v>188</v>
      </c>
    </row>
    <row r="23" spans="1:16" x14ac:dyDescent="0.4">
      <c r="A23" t="s">
        <v>36</v>
      </c>
      <c r="B23" t="s">
        <v>37</v>
      </c>
      <c r="C23" t="s">
        <v>14</v>
      </c>
      <c r="D23" t="s">
        <v>14</v>
      </c>
      <c r="H23" s="8"/>
      <c r="I23" s="8" t="s">
        <v>342</v>
      </c>
      <c r="J23" t="s">
        <v>85</v>
      </c>
      <c r="K23">
        <v>14</v>
      </c>
      <c r="L23">
        <v>5</v>
      </c>
      <c r="N23" t="s">
        <v>177</v>
      </c>
      <c r="O23" t="s">
        <v>189</v>
      </c>
    </row>
    <row r="24" spans="1:16" x14ac:dyDescent="0.4">
      <c r="A24" t="s">
        <v>38</v>
      </c>
      <c r="B24" t="s">
        <v>39</v>
      </c>
      <c r="C24" t="s">
        <v>14</v>
      </c>
      <c r="D24" t="s">
        <v>8</v>
      </c>
      <c r="H24" t="s">
        <v>328</v>
      </c>
      <c r="I24" s="8" t="s">
        <v>388</v>
      </c>
      <c r="J24" t="s">
        <v>85</v>
      </c>
      <c r="K24">
        <v>13.4</v>
      </c>
      <c r="L24">
        <v>5</v>
      </c>
      <c r="N24" t="s">
        <v>177</v>
      </c>
      <c r="O24" t="s">
        <v>190</v>
      </c>
    </row>
    <row r="25" spans="1:16" x14ac:dyDescent="0.4">
      <c r="B25" t="s">
        <v>40</v>
      </c>
      <c r="C25" t="s">
        <v>94</v>
      </c>
      <c r="J25" t="s">
        <v>85</v>
      </c>
      <c r="K25">
        <v>25</v>
      </c>
      <c r="L25">
        <v>8</v>
      </c>
      <c r="N25" t="s">
        <v>191</v>
      </c>
      <c r="O25" t="s">
        <v>192</v>
      </c>
    </row>
    <row r="26" spans="1:16" x14ac:dyDescent="0.4">
      <c r="A26" t="s">
        <v>42</v>
      </c>
      <c r="B26" t="s">
        <v>43</v>
      </c>
      <c r="C26" t="s">
        <v>14</v>
      </c>
      <c r="H26" t="s">
        <v>328</v>
      </c>
      <c r="J26" t="s">
        <v>85</v>
      </c>
      <c r="K26">
        <v>19.3</v>
      </c>
      <c r="L26">
        <v>3</v>
      </c>
      <c r="N26" t="s">
        <v>193</v>
      </c>
      <c r="O26" t="s">
        <v>194</v>
      </c>
      <c r="P26" t="s">
        <v>329</v>
      </c>
    </row>
    <row r="27" spans="1:16" x14ac:dyDescent="0.4">
      <c r="A27" t="s">
        <v>44</v>
      </c>
      <c r="B27" t="s">
        <v>45</v>
      </c>
      <c r="C27" t="s">
        <v>14</v>
      </c>
      <c r="F27" t="s">
        <v>14</v>
      </c>
      <c r="H27" t="s">
        <v>328</v>
      </c>
      <c r="I27" t="s">
        <v>342</v>
      </c>
      <c r="J27">
        <v>6.3</v>
      </c>
      <c r="K27">
        <v>33.700000000000003</v>
      </c>
      <c r="L27">
        <v>4</v>
      </c>
      <c r="N27" t="s">
        <v>196</v>
      </c>
      <c r="O27" t="s">
        <v>197</v>
      </c>
      <c r="P27" t="s">
        <v>333</v>
      </c>
    </row>
    <row r="28" spans="1:16" x14ac:dyDescent="0.4">
      <c r="B28" t="s">
        <v>46</v>
      </c>
      <c r="C28" t="s">
        <v>14</v>
      </c>
      <c r="H28" t="s">
        <v>327</v>
      </c>
      <c r="J28">
        <v>11.9</v>
      </c>
      <c r="K28">
        <v>21.1</v>
      </c>
      <c r="L28">
        <v>1</v>
      </c>
      <c r="N28" t="s">
        <v>198</v>
      </c>
      <c r="O28" t="s">
        <v>199</v>
      </c>
    </row>
    <row r="29" spans="1:16" x14ac:dyDescent="0.4">
      <c r="B29" t="s">
        <v>47</v>
      </c>
      <c r="C29" t="s">
        <v>8</v>
      </c>
      <c r="D29" t="s">
        <v>48</v>
      </c>
      <c r="J29" t="s">
        <v>90</v>
      </c>
      <c r="K29" t="s">
        <v>85</v>
      </c>
      <c r="L29">
        <v>5</v>
      </c>
      <c r="N29" t="s">
        <v>200</v>
      </c>
      <c r="O29" t="s">
        <v>197</v>
      </c>
      <c r="P29" t="s">
        <v>330</v>
      </c>
    </row>
    <row r="30" spans="1:16" x14ac:dyDescent="0.4">
      <c r="A30" t="s">
        <v>49</v>
      </c>
      <c r="B30" t="s">
        <v>50</v>
      </c>
      <c r="D30" t="s">
        <v>41</v>
      </c>
      <c r="G30" t="s">
        <v>339</v>
      </c>
      <c r="H30" t="s">
        <v>327</v>
      </c>
      <c r="I30" t="s">
        <v>388</v>
      </c>
      <c r="J30" t="s">
        <v>85</v>
      </c>
      <c r="K30" t="s">
        <v>85</v>
      </c>
      <c r="L30">
        <v>80</v>
      </c>
      <c r="N30" t="s">
        <v>151</v>
      </c>
      <c r="O30" t="s">
        <v>151</v>
      </c>
      <c r="P30" t="s">
        <v>340</v>
      </c>
    </row>
    <row r="31" spans="1:16" x14ac:dyDescent="0.4">
      <c r="A31" t="s">
        <v>51</v>
      </c>
      <c r="B31" t="s">
        <v>52</v>
      </c>
      <c r="C31" t="s">
        <v>8</v>
      </c>
      <c r="F31" t="s">
        <v>14</v>
      </c>
      <c r="J31" t="s">
        <v>85</v>
      </c>
      <c r="K31">
        <v>18.899999999999999</v>
      </c>
      <c r="L31">
        <v>2</v>
      </c>
      <c r="N31" t="s">
        <v>201</v>
      </c>
      <c r="O31" t="s">
        <v>202</v>
      </c>
    </row>
    <row r="32" spans="1:16" x14ac:dyDescent="0.4">
      <c r="B32" t="s">
        <v>53</v>
      </c>
      <c r="C32" t="s">
        <v>8</v>
      </c>
      <c r="D32" t="s">
        <v>14</v>
      </c>
      <c r="F32" t="s">
        <v>14</v>
      </c>
      <c r="J32" t="s">
        <v>85</v>
      </c>
      <c r="K32">
        <v>19.100000000000001</v>
      </c>
      <c r="L32">
        <v>2</v>
      </c>
      <c r="N32" t="s">
        <v>203</v>
      </c>
      <c r="O32" t="s">
        <v>204</v>
      </c>
      <c r="P32" t="s">
        <v>277</v>
      </c>
    </row>
    <row r="33" spans="1:16" x14ac:dyDescent="0.4">
      <c r="B33" t="s">
        <v>54</v>
      </c>
      <c r="C33" t="s">
        <v>8</v>
      </c>
      <c r="D33" t="s">
        <v>8</v>
      </c>
      <c r="E33" t="s">
        <v>8</v>
      </c>
      <c r="F33" t="s">
        <v>14</v>
      </c>
      <c r="J33">
        <v>15.5</v>
      </c>
      <c r="K33">
        <v>16.7</v>
      </c>
      <c r="L33">
        <v>3</v>
      </c>
      <c r="N33" t="s">
        <v>205</v>
      </c>
      <c r="O33" t="s">
        <v>206</v>
      </c>
      <c r="P33" t="s">
        <v>211</v>
      </c>
    </row>
    <row r="34" spans="1:16" x14ac:dyDescent="0.4">
      <c r="A34" t="s">
        <v>55</v>
      </c>
      <c r="B34" t="s">
        <v>56</v>
      </c>
      <c r="C34" t="s">
        <v>14</v>
      </c>
      <c r="D34" t="s">
        <v>8</v>
      </c>
      <c r="F34" t="s">
        <v>14</v>
      </c>
      <c r="J34" t="s">
        <v>85</v>
      </c>
      <c r="K34">
        <v>14.4</v>
      </c>
      <c r="L34">
        <v>3</v>
      </c>
      <c r="N34" t="s">
        <v>207</v>
      </c>
      <c r="O34" t="s">
        <v>208</v>
      </c>
    </row>
    <row r="35" spans="1:16" x14ac:dyDescent="0.4">
      <c r="A35" t="s">
        <v>57</v>
      </c>
      <c r="B35" t="s">
        <v>58</v>
      </c>
      <c r="C35" t="s">
        <v>8</v>
      </c>
      <c r="E35" t="s">
        <v>14</v>
      </c>
      <c r="F35" t="s">
        <v>14</v>
      </c>
      <c r="J35">
        <v>35.299999999999997</v>
      </c>
      <c r="K35">
        <v>44.8</v>
      </c>
      <c r="L35">
        <v>2</v>
      </c>
      <c r="M35" t="s">
        <v>276</v>
      </c>
      <c r="N35" t="s">
        <v>209</v>
      </c>
      <c r="O35" t="s">
        <v>210</v>
      </c>
      <c r="P35" t="s">
        <v>222</v>
      </c>
    </row>
    <row r="36" spans="1:16" x14ac:dyDescent="0.4">
      <c r="B36" s="6" t="s">
        <v>91</v>
      </c>
      <c r="C36" s="6" t="s">
        <v>14</v>
      </c>
      <c r="D36" s="6"/>
      <c r="E36" s="6" t="s">
        <v>8</v>
      </c>
      <c r="F36" s="6" t="s">
        <v>14</v>
      </c>
      <c r="G36" s="6"/>
      <c r="H36" s="6"/>
      <c r="I36" s="6"/>
      <c r="J36" s="6">
        <v>15</v>
      </c>
      <c r="K36" s="6">
        <v>35.700000000000003</v>
      </c>
      <c r="L36" s="6">
        <v>1</v>
      </c>
      <c r="M36" s="6" t="s">
        <v>276</v>
      </c>
      <c r="N36" s="6" t="s">
        <v>212</v>
      </c>
      <c r="O36" s="6" t="s">
        <v>210</v>
      </c>
      <c r="P36" t="s">
        <v>222</v>
      </c>
    </row>
    <row r="37" spans="1:16" x14ac:dyDescent="0.4">
      <c r="B37" t="s">
        <v>59</v>
      </c>
      <c r="C37" t="s">
        <v>41</v>
      </c>
      <c r="E37" t="s">
        <v>14</v>
      </c>
      <c r="F37" t="s">
        <v>14</v>
      </c>
      <c r="I37" t="s">
        <v>342</v>
      </c>
      <c r="J37">
        <v>11.7</v>
      </c>
      <c r="K37" t="s">
        <v>89</v>
      </c>
      <c r="L37">
        <v>3</v>
      </c>
      <c r="N37" t="s">
        <v>213</v>
      </c>
      <c r="O37" t="s">
        <v>215</v>
      </c>
    </row>
    <row r="38" spans="1:16" x14ac:dyDescent="0.4">
      <c r="B38" t="s">
        <v>60</v>
      </c>
      <c r="C38" t="s">
        <v>14</v>
      </c>
      <c r="E38" t="s">
        <v>48</v>
      </c>
      <c r="F38" t="s">
        <v>14</v>
      </c>
      <c r="J38">
        <v>20</v>
      </c>
      <c r="K38">
        <v>55.2</v>
      </c>
      <c r="L38">
        <v>1</v>
      </c>
      <c r="N38" t="s">
        <v>217</v>
      </c>
      <c r="O38" t="s">
        <v>218</v>
      </c>
      <c r="P38" t="s">
        <v>219</v>
      </c>
    </row>
    <row r="39" spans="1:16" x14ac:dyDescent="0.4">
      <c r="A39" t="s">
        <v>61</v>
      </c>
      <c r="B39" t="s">
        <v>62</v>
      </c>
      <c r="C39" t="s">
        <v>63</v>
      </c>
      <c r="F39" t="s">
        <v>14</v>
      </c>
      <c r="H39" t="s">
        <v>334</v>
      </c>
      <c r="I39" t="s">
        <v>342</v>
      </c>
      <c r="J39" t="s">
        <v>85</v>
      </c>
      <c r="K39">
        <v>20.2</v>
      </c>
      <c r="L39">
        <v>6</v>
      </c>
      <c r="N39" t="s">
        <v>220</v>
      </c>
      <c r="O39" t="s">
        <v>221</v>
      </c>
      <c r="P39" t="s">
        <v>389</v>
      </c>
    </row>
    <row r="40" spans="1:16" x14ac:dyDescent="0.4">
      <c r="B40" t="s">
        <v>64</v>
      </c>
      <c r="C40" t="s">
        <v>8</v>
      </c>
      <c r="E40" t="s">
        <v>8</v>
      </c>
      <c r="F40" t="s">
        <v>14</v>
      </c>
      <c r="I40" t="s">
        <v>342</v>
      </c>
      <c r="J40">
        <v>12.4</v>
      </c>
      <c r="K40">
        <v>20.2</v>
      </c>
      <c r="L40">
        <v>3</v>
      </c>
      <c r="N40" t="s">
        <v>223</v>
      </c>
      <c r="O40" t="s">
        <v>224</v>
      </c>
      <c r="P40" t="s">
        <v>228</v>
      </c>
    </row>
    <row r="41" spans="1:16" x14ac:dyDescent="0.4">
      <c r="B41" t="s">
        <v>65</v>
      </c>
      <c r="C41" t="s">
        <v>8</v>
      </c>
      <c r="J41">
        <v>29</v>
      </c>
      <c r="K41">
        <v>29.8</v>
      </c>
      <c r="L41">
        <v>3</v>
      </c>
      <c r="N41" t="s">
        <v>225</v>
      </c>
      <c r="O41" t="s">
        <v>226</v>
      </c>
      <c r="P41" t="s">
        <v>227</v>
      </c>
    </row>
    <row r="42" spans="1:16" x14ac:dyDescent="0.4">
      <c r="A42" t="s">
        <v>66</v>
      </c>
      <c r="B42" t="s">
        <v>67</v>
      </c>
      <c r="C42" t="s">
        <v>14</v>
      </c>
      <c r="E42" t="s">
        <v>8</v>
      </c>
      <c r="F42" t="s">
        <v>14</v>
      </c>
      <c r="J42">
        <v>24.2</v>
      </c>
      <c r="K42">
        <v>36.5</v>
      </c>
      <c r="L42">
        <v>1</v>
      </c>
      <c r="N42" t="s">
        <v>229</v>
      </c>
      <c r="O42" t="s">
        <v>230</v>
      </c>
      <c r="P42" t="s">
        <v>231</v>
      </c>
    </row>
    <row r="43" spans="1:16" x14ac:dyDescent="0.4">
      <c r="B43" t="s">
        <v>68</v>
      </c>
      <c r="C43" t="s">
        <v>14</v>
      </c>
      <c r="F43" t="s">
        <v>14</v>
      </c>
      <c r="I43" t="s">
        <v>342</v>
      </c>
      <c r="J43" t="s">
        <v>85</v>
      </c>
      <c r="K43">
        <v>20.7</v>
      </c>
      <c r="L43">
        <v>1</v>
      </c>
      <c r="N43" t="s">
        <v>232</v>
      </c>
      <c r="O43" t="s">
        <v>233</v>
      </c>
    </row>
    <row r="44" spans="1:16" x14ac:dyDescent="0.4">
      <c r="B44" t="s">
        <v>69</v>
      </c>
      <c r="C44" t="s">
        <v>14</v>
      </c>
      <c r="E44" t="s">
        <v>14</v>
      </c>
      <c r="F44" t="s">
        <v>14</v>
      </c>
      <c r="J44">
        <v>20.7</v>
      </c>
      <c r="K44">
        <v>20.7</v>
      </c>
      <c r="L44">
        <v>2</v>
      </c>
      <c r="N44" t="s">
        <v>234</v>
      </c>
      <c r="O44" t="s">
        <v>235</v>
      </c>
    </row>
    <row r="45" spans="1:16" x14ac:dyDescent="0.4">
      <c r="A45" t="s">
        <v>70</v>
      </c>
      <c r="B45" t="s">
        <v>71</v>
      </c>
      <c r="C45" t="s">
        <v>14</v>
      </c>
      <c r="F45" t="s">
        <v>14</v>
      </c>
      <c r="J45" t="s">
        <v>85</v>
      </c>
      <c r="K45">
        <v>76.8</v>
      </c>
      <c r="L45">
        <v>4</v>
      </c>
      <c r="N45" t="s">
        <v>236</v>
      </c>
      <c r="O45" t="s">
        <v>238</v>
      </c>
      <c r="P45" t="s">
        <v>237</v>
      </c>
    </row>
    <row r="46" spans="1:16" x14ac:dyDescent="0.4">
      <c r="B46" t="s">
        <v>72</v>
      </c>
      <c r="C46" t="s">
        <v>8</v>
      </c>
      <c r="D46" t="s">
        <v>14</v>
      </c>
      <c r="F46" t="s">
        <v>14</v>
      </c>
      <c r="I46" t="s">
        <v>342</v>
      </c>
      <c r="J46" t="s">
        <v>85</v>
      </c>
      <c r="K46">
        <v>17</v>
      </c>
      <c r="L46">
        <v>2</v>
      </c>
      <c r="N46" t="s">
        <v>239</v>
      </c>
      <c r="O46" t="s">
        <v>240</v>
      </c>
      <c r="P46" t="s">
        <v>337</v>
      </c>
    </row>
    <row r="47" spans="1:16" x14ac:dyDescent="0.4">
      <c r="B47" t="s">
        <v>73</v>
      </c>
      <c r="C47" t="s">
        <v>8</v>
      </c>
      <c r="D47" t="s">
        <v>14</v>
      </c>
      <c r="F47" t="s">
        <v>14</v>
      </c>
      <c r="H47" t="s">
        <v>327</v>
      </c>
      <c r="I47" t="s">
        <v>388</v>
      </c>
      <c r="J47" t="s">
        <v>85</v>
      </c>
      <c r="K47">
        <v>6.4</v>
      </c>
      <c r="L47">
        <v>13</v>
      </c>
      <c r="N47" t="s">
        <v>241</v>
      </c>
      <c r="O47" t="s">
        <v>242</v>
      </c>
      <c r="P47" t="s">
        <v>341</v>
      </c>
    </row>
    <row r="48" spans="1:16" x14ac:dyDescent="0.4">
      <c r="B48" t="s">
        <v>74</v>
      </c>
      <c r="C48" t="s">
        <v>11</v>
      </c>
      <c r="F48" t="s">
        <v>14</v>
      </c>
      <c r="I48" t="s">
        <v>388</v>
      </c>
      <c r="J48" t="s">
        <v>85</v>
      </c>
      <c r="K48">
        <v>30.1</v>
      </c>
      <c r="L48">
        <v>5</v>
      </c>
      <c r="N48" t="s">
        <v>243</v>
      </c>
      <c r="O48" t="s">
        <v>244</v>
      </c>
    </row>
    <row r="49" spans="1:16" x14ac:dyDescent="0.4">
      <c r="B49" t="s">
        <v>75</v>
      </c>
      <c r="C49" t="s">
        <v>14</v>
      </c>
      <c r="F49" t="s">
        <v>14</v>
      </c>
      <c r="H49" t="s">
        <v>327</v>
      </c>
      <c r="I49" t="s">
        <v>342</v>
      </c>
      <c r="J49" t="s">
        <v>85</v>
      </c>
      <c r="K49">
        <v>21.1</v>
      </c>
      <c r="L49">
        <v>5</v>
      </c>
      <c r="M49" t="s">
        <v>275</v>
      </c>
      <c r="N49" t="s">
        <v>245</v>
      </c>
      <c r="O49" t="s">
        <v>246</v>
      </c>
      <c r="P49" t="s">
        <v>338</v>
      </c>
    </row>
    <row r="50" spans="1:16" x14ac:dyDescent="0.4">
      <c r="B50" t="s">
        <v>76</v>
      </c>
      <c r="C50" t="s">
        <v>8</v>
      </c>
      <c r="D50" t="s">
        <v>14</v>
      </c>
      <c r="H50" t="s">
        <v>327</v>
      </c>
      <c r="I50" t="s">
        <v>342</v>
      </c>
      <c r="J50" t="s">
        <v>85</v>
      </c>
      <c r="K50">
        <v>17</v>
      </c>
      <c r="L50">
        <v>4</v>
      </c>
      <c r="N50" t="s">
        <v>247</v>
      </c>
      <c r="O50" t="s">
        <v>248</v>
      </c>
      <c r="P50" t="s">
        <v>249</v>
      </c>
    </row>
    <row r="51" spans="1:16" x14ac:dyDescent="0.4">
      <c r="A51" t="s">
        <v>77</v>
      </c>
      <c r="B51" t="s">
        <v>78</v>
      </c>
      <c r="C51" t="s">
        <v>8</v>
      </c>
      <c r="F51" t="s">
        <v>14</v>
      </c>
      <c r="H51" t="s">
        <v>327</v>
      </c>
      <c r="I51" t="s">
        <v>390</v>
      </c>
      <c r="J51" t="s">
        <v>85</v>
      </c>
      <c r="K51">
        <v>46.3</v>
      </c>
      <c r="L51">
        <v>4</v>
      </c>
      <c r="N51" t="s">
        <v>250</v>
      </c>
      <c r="O51" t="s">
        <v>251</v>
      </c>
      <c r="P51" t="s">
        <v>252</v>
      </c>
    </row>
    <row r="52" spans="1:16" x14ac:dyDescent="0.4">
      <c r="B52" t="s">
        <v>79</v>
      </c>
      <c r="C52" t="s">
        <v>14</v>
      </c>
      <c r="I52" t="s">
        <v>342</v>
      </c>
      <c r="J52" t="s">
        <v>85</v>
      </c>
      <c r="K52">
        <v>25.1</v>
      </c>
      <c r="L52">
        <v>3</v>
      </c>
      <c r="N52" t="s">
        <v>253</v>
      </c>
      <c r="O52" t="s">
        <v>254</v>
      </c>
      <c r="P52" t="s">
        <v>255</v>
      </c>
    </row>
    <row r="53" spans="1:16" x14ac:dyDescent="0.4">
      <c r="B53" t="s">
        <v>80</v>
      </c>
      <c r="C53" t="s">
        <v>8</v>
      </c>
      <c r="F53" t="s">
        <v>14</v>
      </c>
      <c r="J53">
        <v>25.1</v>
      </c>
      <c r="K53">
        <v>25.1</v>
      </c>
      <c r="L53">
        <v>3</v>
      </c>
      <c r="N53" t="s">
        <v>264</v>
      </c>
      <c r="O53" t="s">
        <v>265</v>
      </c>
      <c r="P53" t="s">
        <v>266</v>
      </c>
    </row>
    <row r="54" spans="1:16" x14ac:dyDescent="0.4">
      <c r="A54" t="s">
        <v>81</v>
      </c>
      <c r="B54" t="s">
        <v>82</v>
      </c>
      <c r="C54" t="s">
        <v>93</v>
      </c>
      <c r="E54" t="s">
        <v>14</v>
      </c>
      <c r="F54" t="s">
        <v>14</v>
      </c>
      <c r="J54">
        <v>15.8</v>
      </c>
      <c r="K54">
        <v>20.3</v>
      </c>
      <c r="L54">
        <v>4</v>
      </c>
      <c r="N54" t="s">
        <v>268</v>
      </c>
      <c r="O54" t="s">
        <v>269</v>
      </c>
      <c r="P54" t="s">
        <v>270</v>
      </c>
    </row>
    <row r="55" spans="1:16" x14ac:dyDescent="0.4">
      <c r="B55" t="s">
        <v>83</v>
      </c>
      <c r="C55" t="s">
        <v>19</v>
      </c>
      <c r="E55" t="s">
        <v>14</v>
      </c>
      <c r="F55" t="s">
        <v>8</v>
      </c>
      <c r="G55" t="s">
        <v>342</v>
      </c>
      <c r="H55" t="s">
        <v>327</v>
      </c>
      <c r="J55">
        <v>22.5</v>
      </c>
      <c r="K55">
        <v>22.5</v>
      </c>
      <c r="L55">
        <v>6</v>
      </c>
      <c r="M55" t="s">
        <v>276</v>
      </c>
      <c r="N55" t="s">
        <v>271</v>
      </c>
      <c r="O55" t="s">
        <v>272</v>
      </c>
    </row>
    <row r="56" spans="1:16" x14ac:dyDescent="0.4">
      <c r="B56">
        <v>54</v>
      </c>
      <c r="C56">
        <f>COUNTIF(C2:C55,"○")</f>
        <v>49</v>
      </c>
      <c r="D56">
        <f>COUNTIF(D2:D55,"○")</f>
        <v>22</v>
      </c>
      <c r="E56">
        <f t="shared" ref="E56:F56" si="0">COUNTIF(E2:E55,"○")</f>
        <v>15</v>
      </c>
      <c r="F56">
        <f t="shared" si="0"/>
        <v>32</v>
      </c>
    </row>
    <row r="58" spans="1:16" x14ac:dyDescent="0.4">
      <c r="A58" t="s">
        <v>95</v>
      </c>
      <c r="B58">
        <v>9</v>
      </c>
      <c r="E58">
        <v>5</v>
      </c>
      <c r="F58">
        <v>8</v>
      </c>
    </row>
    <row r="59" spans="1:16" x14ac:dyDescent="0.4">
      <c r="A59" t="s">
        <v>96</v>
      </c>
      <c r="B59">
        <v>6</v>
      </c>
      <c r="E59">
        <v>3</v>
      </c>
      <c r="F59">
        <v>5</v>
      </c>
    </row>
    <row r="60" spans="1:16" x14ac:dyDescent="0.4">
      <c r="A60" t="s">
        <v>97</v>
      </c>
      <c r="B60">
        <v>6</v>
      </c>
      <c r="E60">
        <v>0</v>
      </c>
      <c r="F60">
        <v>5</v>
      </c>
    </row>
    <row r="61" spans="1:16" x14ac:dyDescent="0.4">
      <c r="A61" t="s">
        <v>98</v>
      </c>
      <c r="B61">
        <v>5</v>
      </c>
      <c r="E61">
        <v>2</v>
      </c>
      <c r="F61">
        <v>4</v>
      </c>
    </row>
    <row r="62" spans="1:16" x14ac:dyDescent="0.4">
      <c r="A62" t="s">
        <v>99</v>
      </c>
      <c r="B62">
        <f>SUM(B58:B61)</f>
        <v>26</v>
      </c>
      <c r="E62">
        <f>SUM(E58:E61)</f>
        <v>10</v>
      </c>
      <c r="F62">
        <f>SUM(F58:F61)</f>
        <v>22</v>
      </c>
    </row>
    <row r="64" spans="1:16" x14ac:dyDescent="0.4">
      <c r="B64" t="s">
        <v>124</v>
      </c>
      <c r="C64" s="2" t="s">
        <v>100</v>
      </c>
      <c r="D64" s="3">
        <f>32/54</f>
        <v>0.59259259259259256</v>
      </c>
      <c r="F64" t="s">
        <v>125</v>
      </c>
    </row>
    <row r="65" spans="2:18" x14ac:dyDescent="0.4">
      <c r="B65" t="s">
        <v>101</v>
      </c>
      <c r="C65" s="2" t="s">
        <v>102</v>
      </c>
      <c r="D65" s="3">
        <f>22/26</f>
        <v>0.84615384615384615</v>
      </c>
    </row>
    <row r="66" spans="2:18" x14ac:dyDescent="0.4">
      <c r="B66" t="s">
        <v>126</v>
      </c>
      <c r="C66" s="2" t="s">
        <v>103</v>
      </c>
      <c r="D66" s="3">
        <f>15/54</f>
        <v>0.27777777777777779</v>
      </c>
      <c r="F66" t="s">
        <v>136</v>
      </c>
      <c r="Q66" t="s">
        <v>283</v>
      </c>
      <c r="R66" t="s">
        <v>282</v>
      </c>
    </row>
    <row r="67" spans="2:18" x14ac:dyDescent="0.4">
      <c r="B67" t="s">
        <v>101</v>
      </c>
      <c r="C67" s="2" t="s">
        <v>104</v>
      </c>
      <c r="D67" s="3">
        <f>10/26</f>
        <v>0.38461538461538464</v>
      </c>
      <c r="F67" t="s">
        <v>137</v>
      </c>
      <c r="P67" s="4" t="s">
        <v>284</v>
      </c>
      <c r="Q67" s="4">
        <f>COUNTIF($J$2:$J$55,"5未満")</f>
        <v>34</v>
      </c>
      <c r="R67" s="4">
        <f>COUNTIF($K$2:$K$55,"5未満")</f>
        <v>7</v>
      </c>
    </row>
    <row r="68" spans="2:18" x14ac:dyDescent="0.4">
      <c r="B68" s="5" t="s">
        <v>138</v>
      </c>
      <c r="C68" s="4" t="s">
        <v>105</v>
      </c>
      <c r="D68" s="4">
        <f>COUNTIF($J$2:$J$55,"5未満")</f>
        <v>34</v>
      </c>
      <c r="P68" s="4" t="s">
        <v>285</v>
      </c>
      <c r="Q68" s="4">
        <f>COUNTIF($J$2:$J$55,"&gt;=5")-COUNTIF($J$2:$J$55,"&gt;=10")</f>
        <v>2</v>
      </c>
      <c r="R68" s="4">
        <f>COUNTIF($K$2:$K$55,"&gt;=5")-COUNTIF($K$2:$K$55,"&gt;=10")</f>
        <v>4</v>
      </c>
    </row>
    <row r="69" spans="2:18" x14ac:dyDescent="0.4">
      <c r="B69" s="5" t="s">
        <v>122</v>
      </c>
      <c r="C69" s="4" t="s">
        <v>106</v>
      </c>
      <c r="D69" s="4">
        <f>COUNTIF($J$2:$J$55,"&gt;=5")-COUNTIF($J$2:$J$55,"&gt;=10")</f>
        <v>2</v>
      </c>
      <c r="P69" s="4" t="s">
        <v>286</v>
      </c>
      <c r="Q69" s="4">
        <f>COUNTIF($J$2:$J$55,"&gt;=10")-COUNTIF($J$2:$J$55,"&gt;=20")</f>
        <v>8</v>
      </c>
      <c r="R69" s="4">
        <f>COUNTIF($K$2:$K$55,"&gt;=10")-COUNTIF($K$2:$K$55,"&gt;=20")</f>
        <v>14</v>
      </c>
    </row>
    <row r="70" spans="2:18" x14ac:dyDescent="0.4">
      <c r="B70" s="5"/>
      <c r="C70" s="4" t="s">
        <v>107</v>
      </c>
      <c r="D70" s="4">
        <f>COUNTIF($J$2:$J$55,"&gt;=10")-COUNTIF($J$2:$J$55,"&gt;=20")</f>
        <v>8</v>
      </c>
      <c r="P70" s="4" t="s">
        <v>287</v>
      </c>
      <c r="Q70" s="4">
        <f>COUNTIF($J$2:$J$55,"&gt;=20")-COUNTIF($J$2:$J$55,"&gt;=30")</f>
        <v>7</v>
      </c>
      <c r="R70" s="4">
        <f>COUNTIF($K$2:$K$55,"&gt;=20")-COUNTIF($K$2:$K$55,"&gt;=30")</f>
        <v>15</v>
      </c>
    </row>
    <row r="71" spans="2:18" x14ac:dyDescent="0.4">
      <c r="B71" s="5"/>
      <c r="C71" s="4" t="s">
        <v>109</v>
      </c>
      <c r="D71" s="4">
        <f>COUNTIF($J$2:$J$55,"&gt;=20")-COUNTIF($J$2:$J$55,"&gt;=30")</f>
        <v>7</v>
      </c>
      <c r="P71" s="4" t="s">
        <v>288</v>
      </c>
      <c r="Q71" s="4">
        <f>COUNTIF($J$2:$J$55,"&gt;=30")-COUNTIF($J$2:$J$55,"&gt;=40")</f>
        <v>2</v>
      </c>
      <c r="R71" s="4">
        <f>COUNTIF($K$2:$K$55,"&gt;=30")-COUNTIF($K$2:$K$55,"&gt;=40")</f>
        <v>7</v>
      </c>
    </row>
    <row r="72" spans="2:18" x14ac:dyDescent="0.4">
      <c r="B72" s="5"/>
      <c r="C72" s="4" t="s">
        <v>111</v>
      </c>
      <c r="D72" s="4">
        <f>COUNTIF($J$2:$J$55,"&gt;=30")-COUNTIF($J$2:$J$55,"&gt;=40")</f>
        <v>2</v>
      </c>
      <c r="P72" s="4" t="s">
        <v>289</v>
      </c>
      <c r="Q72" s="4"/>
      <c r="R72" s="4">
        <f>COUNTIF($K$2:$K$55,"&gt;=40")-COUNTIF($K$2:$K$55,"&gt;=50")</f>
        <v>2</v>
      </c>
    </row>
    <row r="73" spans="2:18" x14ac:dyDescent="0.4">
      <c r="B73" s="5"/>
      <c r="C73" s="4" t="s">
        <v>112</v>
      </c>
      <c r="D73" s="4">
        <f>SUM(D68:D72)</f>
        <v>53</v>
      </c>
      <c r="P73" s="4" t="s">
        <v>290</v>
      </c>
      <c r="Q73" s="4"/>
      <c r="R73" s="4">
        <f>COUNTIF($K$2:$K$55,"&gt;=50")-COUNTIF($K$2:$K$55,"&gt;=60")</f>
        <v>2</v>
      </c>
    </row>
    <row r="74" spans="2:18" x14ac:dyDescent="0.4">
      <c r="B74" s="5"/>
      <c r="C74" s="9" t="s">
        <v>113</v>
      </c>
      <c r="D74" s="9"/>
      <c r="P74" s="4" t="s">
        <v>291</v>
      </c>
      <c r="Q74" s="4"/>
      <c r="R74" s="4">
        <f>COUNTIF($K$2:$K$55,"&gt;=60")-COUNTIF($K$2:$K$55,"&gt;=70")</f>
        <v>0</v>
      </c>
    </row>
    <row r="75" spans="2:18" x14ac:dyDescent="0.4">
      <c r="P75" s="4" t="s">
        <v>292</v>
      </c>
      <c r="Q75" s="4"/>
      <c r="R75" s="4">
        <f>COUNTIF($K$2:$K$55,"&gt;=70")-COUNTIF($K$2:$K$55,"&gt;=80")</f>
        <v>1</v>
      </c>
    </row>
    <row r="76" spans="2:18" x14ac:dyDescent="0.4">
      <c r="B76" t="s">
        <v>139</v>
      </c>
      <c r="C76" s="4" t="s">
        <v>114</v>
      </c>
      <c r="D76" s="4">
        <f>COUNTIF($K$2:$K$55,"5未満")</f>
        <v>7</v>
      </c>
      <c r="F76" t="s">
        <v>140</v>
      </c>
      <c r="P76" s="4" t="s">
        <v>112</v>
      </c>
      <c r="Q76" s="4">
        <f>SUM(Q67:Q75)</f>
        <v>53</v>
      </c>
      <c r="R76" s="4">
        <f>SUM(R67:R75)</f>
        <v>52</v>
      </c>
    </row>
    <row r="77" spans="2:18" x14ac:dyDescent="0.4">
      <c r="B77" t="s">
        <v>123</v>
      </c>
      <c r="C77" s="4" t="s">
        <v>115</v>
      </c>
      <c r="D77" s="4">
        <f>COUNTIF($K$2:$K$55,"&gt;=5")-COUNTIF($K$2:$K$55,"&gt;=10")</f>
        <v>4</v>
      </c>
    </row>
    <row r="78" spans="2:18" x14ac:dyDescent="0.4">
      <c r="C78" s="4" t="s">
        <v>116</v>
      </c>
      <c r="D78" s="4">
        <f>COUNTIF($K$2:$K$55,"&gt;=10")-COUNTIF($K$2:$K$55,"&gt;=20")</f>
        <v>14</v>
      </c>
    </row>
    <row r="79" spans="2:18" x14ac:dyDescent="0.4">
      <c r="C79" s="4" t="s">
        <v>108</v>
      </c>
      <c r="D79" s="4">
        <f>COUNTIF($K$2:$K$55,"&gt;=20")-COUNTIF($K$2:$K$55,"&gt;=30")</f>
        <v>15</v>
      </c>
    </row>
    <row r="80" spans="2:18" x14ac:dyDescent="0.4">
      <c r="C80" s="4" t="s">
        <v>110</v>
      </c>
      <c r="D80" s="4">
        <f>COUNTIF($K$2:$K$55,"&gt;=30")-COUNTIF($K$2:$K$55,"&gt;=40")</f>
        <v>7</v>
      </c>
    </row>
    <row r="81" spans="2:18" x14ac:dyDescent="0.4">
      <c r="C81" s="4" t="s">
        <v>117</v>
      </c>
      <c r="D81" s="4">
        <f>COUNTIF($K$2:$K$55,"&gt;=40")-COUNTIF($K$2:$K$55,"&gt;=50")</f>
        <v>2</v>
      </c>
      <c r="R81" t="s">
        <v>306</v>
      </c>
    </row>
    <row r="82" spans="2:18" x14ac:dyDescent="0.4">
      <c r="C82" s="4" t="s">
        <v>118</v>
      </c>
      <c r="D82" s="4">
        <f>COUNTIF($K$2:$K$55,"&gt;=50")-COUNTIF($K$2:$K$55,"&gt;=60")</f>
        <v>2</v>
      </c>
      <c r="R82">
        <v>32</v>
      </c>
    </row>
    <row r="83" spans="2:18" x14ac:dyDescent="0.4">
      <c r="C83" s="4" t="s">
        <v>119</v>
      </c>
      <c r="D83" s="4">
        <f>COUNTIF($K$2:$K$55,"&gt;=60")-COUNTIF($K$2:$K$55,"&gt;=70")</f>
        <v>0</v>
      </c>
      <c r="R83">
        <v>28</v>
      </c>
    </row>
    <row r="84" spans="2:18" x14ac:dyDescent="0.4">
      <c r="C84" s="4" t="s">
        <v>120</v>
      </c>
      <c r="D84" s="4">
        <f>COUNTIF($K$2:$K$55,"&gt;=70")-COUNTIF($K$2:$K$55,"&gt;=80")</f>
        <v>1</v>
      </c>
    </row>
    <row r="85" spans="2:18" x14ac:dyDescent="0.4">
      <c r="C85" s="4" t="s">
        <v>112</v>
      </c>
      <c r="D85" s="4">
        <f>SUM(D76:D84)</f>
        <v>52</v>
      </c>
      <c r="R85" t="s">
        <v>307</v>
      </c>
    </row>
    <row r="86" spans="2:18" x14ac:dyDescent="0.4">
      <c r="C86" t="s">
        <v>121</v>
      </c>
      <c r="R86">
        <v>22</v>
      </c>
    </row>
    <row r="87" spans="2:18" x14ac:dyDescent="0.4">
      <c r="F87" t="s">
        <v>127</v>
      </c>
      <c r="R87">
        <v>4</v>
      </c>
    </row>
    <row r="88" spans="2:18" x14ac:dyDescent="0.4">
      <c r="B88" t="s">
        <v>134</v>
      </c>
      <c r="F88" t="s">
        <v>128</v>
      </c>
    </row>
    <row r="89" spans="2:18" x14ac:dyDescent="0.4">
      <c r="B89" t="s">
        <v>135</v>
      </c>
      <c r="F89" t="s">
        <v>129</v>
      </c>
      <c r="R89" t="s">
        <v>309</v>
      </c>
    </row>
    <row r="90" spans="2:18" x14ac:dyDescent="0.4">
      <c r="F90" t="s">
        <v>130</v>
      </c>
      <c r="R90">
        <v>15</v>
      </c>
    </row>
    <row r="91" spans="2:18" x14ac:dyDescent="0.4">
      <c r="F91" t="s">
        <v>131</v>
      </c>
      <c r="R91">
        <v>39</v>
      </c>
    </row>
    <row r="92" spans="2:18" x14ac:dyDescent="0.4">
      <c r="F92" t="s">
        <v>132</v>
      </c>
    </row>
    <row r="93" spans="2:18" x14ac:dyDescent="0.4">
      <c r="F93" t="s">
        <v>133</v>
      </c>
      <c r="R93" t="s">
        <v>310</v>
      </c>
    </row>
    <row r="94" spans="2:18" x14ac:dyDescent="0.4">
      <c r="B94" t="s">
        <v>143</v>
      </c>
      <c r="F94" t="s">
        <v>176</v>
      </c>
      <c r="R94">
        <v>10</v>
      </c>
    </row>
    <row r="95" spans="2:18" x14ac:dyDescent="0.4">
      <c r="B95" t="s">
        <v>146</v>
      </c>
      <c r="F95" t="s">
        <v>180</v>
      </c>
      <c r="R95">
        <v>16</v>
      </c>
    </row>
    <row r="96" spans="2:18" x14ac:dyDescent="0.4">
      <c r="B96" t="s">
        <v>141</v>
      </c>
      <c r="F96" t="s">
        <v>257</v>
      </c>
    </row>
    <row r="97" spans="2:18" x14ac:dyDescent="0.4">
      <c r="B97" t="s">
        <v>142</v>
      </c>
    </row>
    <row r="98" spans="2:18" x14ac:dyDescent="0.4">
      <c r="B98" t="s">
        <v>144</v>
      </c>
      <c r="Q98" s="4" t="s">
        <v>311</v>
      </c>
      <c r="R98" s="4" t="s">
        <v>312</v>
      </c>
    </row>
    <row r="99" spans="2:18" x14ac:dyDescent="0.4">
      <c r="B99" t="s">
        <v>259</v>
      </c>
      <c r="Q99" s="4" t="s">
        <v>313</v>
      </c>
      <c r="R99" s="4">
        <f>COUNTIF($L$2:$L$55,1)</f>
        <v>6</v>
      </c>
    </row>
    <row r="100" spans="2:18" x14ac:dyDescent="0.4">
      <c r="B100" t="s">
        <v>261</v>
      </c>
      <c r="Q100" s="4" t="s">
        <v>314</v>
      </c>
      <c r="R100" s="4">
        <f>COUNTIF($L$2:$L$55,2)</f>
        <v>10</v>
      </c>
    </row>
    <row r="101" spans="2:18" x14ac:dyDescent="0.4">
      <c r="B101" t="s">
        <v>262</v>
      </c>
      <c r="Q101" s="4" t="s">
        <v>315</v>
      </c>
      <c r="R101" s="4">
        <f>COUNTIF($L$2:$L$55,3)</f>
        <v>12</v>
      </c>
    </row>
    <row r="102" spans="2:18" x14ac:dyDescent="0.4">
      <c r="Q102" s="4" t="s">
        <v>316</v>
      </c>
      <c r="R102" s="4">
        <f>COUNTIF($L$2:$L$55,"&lt;=5")-COUNTIF($L$2:$L$55,"&lt;=3")</f>
        <v>13</v>
      </c>
    </row>
    <row r="103" spans="2:18" x14ac:dyDescent="0.4">
      <c r="Q103" s="4" t="s">
        <v>317</v>
      </c>
      <c r="R103" s="4">
        <f>COUNTIF($L$2:$L$55,"&lt;=10")-COUNTIF($L$2:$L$55,"&lt;=5")</f>
        <v>8</v>
      </c>
    </row>
    <row r="104" spans="2:18" x14ac:dyDescent="0.4">
      <c r="B104" t="s">
        <v>145</v>
      </c>
      <c r="Q104" s="4" t="s">
        <v>318</v>
      </c>
      <c r="R104" s="4">
        <f>COUNTIF($L$2:$L$55,"&lt;=20")-COUNTIF($L$2:$L$55,"&lt;=10")</f>
        <v>3</v>
      </c>
    </row>
    <row r="105" spans="2:18" x14ac:dyDescent="0.4">
      <c r="B105" t="s">
        <v>147</v>
      </c>
      <c r="Q105" s="4" t="s">
        <v>319</v>
      </c>
      <c r="R105" s="4">
        <f>COUNTIF($L$2:$L$55,"&lt;=30")-COUNTIF($L$2:$L$55,"&lt;=20")</f>
        <v>1</v>
      </c>
    </row>
    <row r="106" spans="2:18" x14ac:dyDescent="0.4">
      <c r="B106" t="s">
        <v>148</v>
      </c>
      <c r="Q106" s="4" t="s">
        <v>320</v>
      </c>
      <c r="R106" s="4">
        <f>COUNTIF($L$2:$L$55,"&gt;=31")</f>
        <v>1</v>
      </c>
    </row>
    <row r="107" spans="2:18" x14ac:dyDescent="0.4">
      <c r="B107" t="s">
        <v>149</v>
      </c>
      <c r="R107">
        <f>SUM(R99:R106)</f>
        <v>54</v>
      </c>
    </row>
    <row r="108" spans="2:18" x14ac:dyDescent="0.4">
      <c r="B108" t="s">
        <v>216</v>
      </c>
    </row>
    <row r="110" spans="2:18" x14ac:dyDescent="0.4">
      <c r="B110" t="s">
        <v>258</v>
      </c>
    </row>
    <row r="111" spans="2:18" x14ac:dyDescent="0.4">
      <c r="B111" t="s">
        <v>256</v>
      </c>
    </row>
    <row r="113" spans="2:2" x14ac:dyDescent="0.4">
      <c r="B113" t="s">
        <v>267</v>
      </c>
    </row>
    <row r="114" spans="2:2" x14ac:dyDescent="0.4">
      <c r="B114" t="s">
        <v>161</v>
      </c>
    </row>
    <row r="116" spans="2:2" x14ac:dyDescent="0.4">
      <c r="B116" t="s">
        <v>263</v>
      </c>
    </row>
    <row r="117" spans="2:2" x14ac:dyDescent="0.4">
      <c r="B117" t="s">
        <v>195</v>
      </c>
    </row>
    <row r="119" spans="2:2" x14ac:dyDescent="0.4">
      <c r="B119" t="s">
        <v>279</v>
      </c>
    </row>
    <row r="120" spans="2:2" x14ac:dyDescent="0.4">
      <c r="B120" t="s">
        <v>281</v>
      </c>
    </row>
    <row r="121" spans="2:2" x14ac:dyDescent="0.4">
      <c r="B121" t="s">
        <v>278</v>
      </c>
    </row>
    <row r="122" spans="2:2" x14ac:dyDescent="0.4">
      <c r="B122" t="s">
        <v>280</v>
      </c>
    </row>
    <row r="124" spans="2:2" x14ac:dyDescent="0.4">
      <c r="B124" t="s">
        <v>322</v>
      </c>
    </row>
    <row r="125" spans="2:2" x14ac:dyDescent="0.4">
      <c r="B125" t="s">
        <v>324</v>
      </c>
    </row>
    <row r="126" spans="2:2" x14ac:dyDescent="0.4">
      <c r="B126" t="s">
        <v>325</v>
      </c>
    </row>
    <row r="127" spans="2:2" x14ac:dyDescent="0.4">
      <c r="B127" t="s">
        <v>326</v>
      </c>
    </row>
    <row r="128" spans="2:2" x14ac:dyDescent="0.4">
      <c r="B128" t="s">
        <v>331</v>
      </c>
    </row>
    <row r="129" spans="2:2" x14ac:dyDescent="0.4">
      <c r="B129" t="s">
        <v>335</v>
      </c>
    </row>
    <row r="130" spans="2:2" x14ac:dyDescent="0.4">
      <c r="B130" t="s">
        <v>336</v>
      </c>
    </row>
    <row r="131" spans="2:2" x14ac:dyDescent="0.4">
      <c r="B131" t="s">
        <v>332</v>
      </c>
    </row>
    <row r="133" spans="2:2" x14ac:dyDescent="0.4">
      <c r="B133" t="s">
        <v>343</v>
      </c>
    </row>
    <row r="134" spans="2:2" x14ac:dyDescent="0.4">
      <c r="B134" t="s">
        <v>345</v>
      </c>
    </row>
    <row r="135" spans="2:2" x14ac:dyDescent="0.4">
      <c r="B135" t="s">
        <v>346</v>
      </c>
    </row>
    <row r="137" spans="2:2" x14ac:dyDescent="0.4">
      <c r="B137" t="s">
        <v>384</v>
      </c>
    </row>
    <row r="138" spans="2:2" x14ac:dyDescent="0.4">
      <c r="B138" t="s">
        <v>385</v>
      </c>
    </row>
    <row r="139" spans="2:2" x14ac:dyDescent="0.4">
      <c r="B139" t="s">
        <v>405</v>
      </c>
    </row>
    <row r="140" spans="2:2" x14ac:dyDescent="0.4">
      <c r="B140" t="s">
        <v>406</v>
      </c>
    </row>
  </sheetData>
  <mergeCells count="1">
    <mergeCell ref="C74:D74"/>
  </mergeCells>
  <phoneticPr fontId="1"/>
  <pageMargins left="0.7" right="0.7" top="0.75" bottom="0.75" header="0.3" footer="0.3"/>
  <pageSetup paperSize="9" scale="34" fitToHeight="0" orientation="landscape" r:id="rId1"/>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2" sqref="H2"/>
    </sheetView>
  </sheetViews>
  <sheetFormatPr defaultRowHeight="18.75" x14ac:dyDescent="0.4"/>
  <cols>
    <col min="1" max="1" width="13" customWidth="1"/>
    <col min="2" max="2" width="11" bestFit="1" customWidth="1"/>
    <col min="6" max="6" width="15.125" bestFit="1" customWidth="1"/>
    <col min="7" max="7" width="19.875" customWidth="1"/>
  </cols>
  <sheetData>
    <row r="1" spans="1:8" x14ac:dyDescent="0.4">
      <c r="A1" s="4"/>
      <c r="B1" s="4" t="s">
        <v>293</v>
      </c>
      <c r="C1" s="4" t="s">
        <v>294</v>
      </c>
      <c r="D1" s="4" t="s">
        <v>295</v>
      </c>
      <c r="E1" s="4" t="s">
        <v>296</v>
      </c>
      <c r="F1" s="4" t="s">
        <v>303</v>
      </c>
      <c r="G1" s="4" t="s">
        <v>304</v>
      </c>
      <c r="H1" s="4" t="s">
        <v>308</v>
      </c>
    </row>
    <row r="2" spans="1:8" x14ac:dyDescent="0.4">
      <c r="A2" s="4" t="s">
        <v>297</v>
      </c>
      <c r="B2" s="7">
        <v>7426</v>
      </c>
      <c r="C2" s="7">
        <v>38270</v>
      </c>
      <c r="D2" s="7">
        <v>5289</v>
      </c>
      <c r="E2" s="7">
        <v>26888</v>
      </c>
      <c r="F2" s="7">
        <v>1554</v>
      </c>
      <c r="G2" s="4"/>
      <c r="H2" s="4">
        <f t="shared" ref="H2:H4" si="0">SUM(B2:G2)</f>
        <v>79427</v>
      </c>
    </row>
    <row r="3" spans="1:8" x14ac:dyDescent="0.4">
      <c r="A3" s="4" t="s">
        <v>298</v>
      </c>
      <c r="B3" s="4">
        <v>7778</v>
      </c>
      <c r="C3" s="4">
        <v>36806</v>
      </c>
      <c r="D3" s="4">
        <v>5868</v>
      </c>
      <c r="E3" s="4">
        <v>26653</v>
      </c>
      <c r="F3" s="4">
        <v>1594</v>
      </c>
      <c r="G3" s="4"/>
      <c r="H3" s="4">
        <f t="shared" si="0"/>
        <v>78699</v>
      </c>
    </row>
    <row r="4" spans="1:8" x14ac:dyDescent="0.4">
      <c r="A4" s="4" t="s">
        <v>299</v>
      </c>
      <c r="B4" s="4">
        <v>6203</v>
      </c>
      <c r="C4" s="4">
        <v>37936</v>
      </c>
      <c r="D4" s="4">
        <v>6420</v>
      </c>
      <c r="E4" s="4">
        <v>27068</v>
      </c>
      <c r="F4" s="4">
        <v>3538</v>
      </c>
      <c r="G4" s="4"/>
      <c r="H4" s="4">
        <f t="shared" si="0"/>
        <v>81165</v>
      </c>
    </row>
    <row r="5" spans="1:8" x14ac:dyDescent="0.4">
      <c r="A5" s="4" t="s">
        <v>300</v>
      </c>
      <c r="B5" s="4">
        <v>5906</v>
      </c>
      <c r="C5" s="4">
        <v>37933</v>
      </c>
      <c r="D5" s="4">
        <v>7078</v>
      </c>
      <c r="E5" s="4">
        <v>26633</v>
      </c>
      <c r="F5" s="4">
        <v>2778</v>
      </c>
      <c r="G5" s="4"/>
      <c r="H5" s="4">
        <f t="shared" ref="H5:H6" si="1">SUM(B5:G5)</f>
        <v>80328</v>
      </c>
    </row>
    <row r="6" spans="1:8" x14ac:dyDescent="0.4">
      <c r="A6" s="4" t="s">
        <v>301</v>
      </c>
      <c r="B6" s="4">
        <v>6178</v>
      </c>
      <c r="C6" s="4">
        <v>37140</v>
      </c>
      <c r="D6" s="4">
        <v>8171</v>
      </c>
      <c r="E6" s="4">
        <v>25084</v>
      </c>
      <c r="F6" s="4">
        <v>2841</v>
      </c>
      <c r="G6" s="4">
        <v>914</v>
      </c>
      <c r="H6" s="4">
        <f t="shared" si="1"/>
        <v>80328</v>
      </c>
    </row>
    <row r="7" spans="1:8" x14ac:dyDescent="0.4">
      <c r="A7" s="4" t="s">
        <v>302</v>
      </c>
      <c r="B7" s="4">
        <v>4058</v>
      </c>
      <c r="C7" s="4">
        <v>21387</v>
      </c>
      <c r="D7" s="4">
        <v>4784</v>
      </c>
      <c r="E7" s="4">
        <v>14119</v>
      </c>
      <c r="F7" s="4">
        <v>35411</v>
      </c>
      <c r="G7" s="4">
        <v>569</v>
      </c>
      <c r="H7" s="4">
        <f>SUM(B7:G7)</f>
        <v>80328</v>
      </c>
    </row>
    <row r="8" spans="1:8" x14ac:dyDescent="0.4">
      <c r="A8" s="4" t="s">
        <v>305</v>
      </c>
      <c r="B8" s="4">
        <v>7350</v>
      </c>
      <c r="C8" s="4">
        <v>21926</v>
      </c>
      <c r="D8" s="4">
        <v>20431</v>
      </c>
      <c r="E8" s="4">
        <v>23483</v>
      </c>
      <c r="F8" s="4"/>
      <c r="G8" s="4"/>
      <c r="H8" s="4">
        <f>SUM(B8:G8)</f>
        <v>73190</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3" workbookViewId="0">
      <selection activeCell="B145" sqref="B145"/>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77" zoomScaleNormal="77" workbookViewId="0">
      <pane ySplit="1" topLeftCell="A2" activePane="bottomLeft" state="frozen"/>
      <selection pane="bottomLeft" activeCell="J31" sqref="J31"/>
    </sheetView>
  </sheetViews>
  <sheetFormatPr defaultRowHeight="18.75" x14ac:dyDescent="0.4"/>
  <cols>
    <col min="1" max="1" width="11" bestFit="1" customWidth="1"/>
    <col min="2" max="2" width="57.25" customWidth="1"/>
    <col min="5" max="5" width="12.625" customWidth="1"/>
    <col min="6" max="6" width="14" customWidth="1"/>
    <col min="7" max="7" width="5.625" bestFit="1" customWidth="1"/>
    <col min="8" max="8" width="7.5" bestFit="1" customWidth="1"/>
    <col min="9" max="10" width="36" customWidth="1"/>
    <col min="11" max="11" width="11" bestFit="1" customWidth="1"/>
    <col min="12" max="12" width="11" customWidth="1"/>
    <col min="14" max="14" width="16.625" customWidth="1"/>
  </cols>
  <sheetData>
    <row r="1" spans="1:13" ht="37.5" x14ac:dyDescent="0.4">
      <c r="A1" t="s">
        <v>0</v>
      </c>
      <c r="B1" t="s">
        <v>1</v>
      </c>
      <c r="C1" t="s">
        <v>2</v>
      </c>
      <c r="D1" t="s">
        <v>3</v>
      </c>
      <c r="E1" s="1" t="s">
        <v>34</v>
      </c>
      <c r="F1" s="1" t="s">
        <v>35</v>
      </c>
      <c r="G1" s="1" t="s">
        <v>321</v>
      </c>
      <c r="H1" s="1" t="s">
        <v>323</v>
      </c>
      <c r="I1" s="1" t="s">
        <v>347</v>
      </c>
      <c r="J1" s="1" t="s">
        <v>350</v>
      </c>
      <c r="K1" s="1" t="s">
        <v>348</v>
      </c>
      <c r="L1" s="1" t="s">
        <v>351</v>
      </c>
      <c r="M1" t="s">
        <v>86</v>
      </c>
    </row>
    <row r="2" spans="1:13" x14ac:dyDescent="0.4">
      <c r="A2" t="s">
        <v>25</v>
      </c>
      <c r="B2" t="s">
        <v>26</v>
      </c>
      <c r="C2" t="s">
        <v>8</v>
      </c>
      <c r="H2" t="s">
        <v>11</v>
      </c>
      <c r="I2" t="s">
        <v>349</v>
      </c>
      <c r="J2" t="s">
        <v>354</v>
      </c>
      <c r="K2">
        <v>25.6</v>
      </c>
      <c r="L2">
        <v>25.6</v>
      </c>
    </row>
    <row r="3" spans="1:13" x14ac:dyDescent="0.4">
      <c r="A3" t="s">
        <v>344</v>
      </c>
      <c r="B3" t="s">
        <v>29</v>
      </c>
      <c r="C3" t="s">
        <v>14</v>
      </c>
      <c r="D3" t="s">
        <v>14</v>
      </c>
      <c r="H3" t="s">
        <v>11</v>
      </c>
      <c r="I3" t="s">
        <v>353</v>
      </c>
      <c r="J3" t="s">
        <v>352</v>
      </c>
      <c r="K3">
        <v>11.1</v>
      </c>
      <c r="L3">
        <v>11.5</v>
      </c>
    </row>
    <row r="4" spans="1:13" x14ac:dyDescent="0.4">
      <c r="B4" t="s">
        <v>32</v>
      </c>
      <c r="D4" t="s">
        <v>14</v>
      </c>
      <c r="H4" s="8" t="s">
        <v>11</v>
      </c>
      <c r="I4" s="8" t="s">
        <v>355</v>
      </c>
      <c r="J4" s="8" t="s">
        <v>356</v>
      </c>
      <c r="K4" s="8">
        <v>18.3</v>
      </c>
      <c r="L4" s="8">
        <v>18.3</v>
      </c>
    </row>
    <row r="5" spans="1:13" x14ac:dyDescent="0.4">
      <c r="A5" t="s">
        <v>38</v>
      </c>
      <c r="B5" t="s">
        <v>39</v>
      </c>
      <c r="C5" t="s">
        <v>14</v>
      </c>
      <c r="D5" t="s">
        <v>8</v>
      </c>
      <c r="H5" t="s">
        <v>11</v>
      </c>
      <c r="I5" s="8" t="s">
        <v>358</v>
      </c>
      <c r="J5" s="8" t="s">
        <v>357</v>
      </c>
      <c r="K5" s="8" t="s">
        <v>359</v>
      </c>
      <c r="L5" s="8">
        <v>13.4</v>
      </c>
      <c r="M5" s="8" t="s">
        <v>360</v>
      </c>
    </row>
    <row r="6" spans="1:13" x14ac:dyDescent="0.4">
      <c r="A6" t="s">
        <v>42</v>
      </c>
      <c r="B6" t="s">
        <v>43</v>
      </c>
      <c r="C6" t="s">
        <v>14</v>
      </c>
      <c r="H6" t="s">
        <v>11</v>
      </c>
      <c r="I6" s="8" t="s">
        <v>361</v>
      </c>
      <c r="J6" s="8" t="s">
        <v>362</v>
      </c>
      <c r="K6" s="8">
        <v>12.6</v>
      </c>
      <c r="L6" s="8">
        <v>22.1</v>
      </c>
    </row>
    <row r="7" spans="1:13" x14ac:dyDescent="0.4">
      <c r="A7" t="s">
        <v>44</v>
      </c>
      <c r="B7" t="s">
        <v>45</v>
      </c>
      <c r="C7" t="s">
        <v>14</v>
      </c>
      <c r="F7" t="s">
        <v>14</v>
      </c>
      <c r="H7" t="s">
        <v>11</v>
      </c>
      <c r="I7" s="8" t="s">
        <v>363</v>
      </c>
      <c r="J7" s="8" t="s">
        <v>364</v>
      </c>
      <c r="K7" s="8">
        <v>34</v>
      </c>
      <c r="L7" s="8">
        <v>34</v>
      </c>
      <c r="M7" s="8" t="s">
        <v>365</v>
      </c>
    </row>
    <row r="8" spans="1:13" x14ac:dyDescent="0.4">
      <c r="B8" t="s">
        <v>46</v>
      </c>
      <c r="C8" t="s">
        <v>14</v>
      </c>
      <c r="H8" t="s">
        <v>11</v>
      </c>
      <c r="I8" s="8" t="s">
        <v>366</v>
      </c>
      <c r="K8" s="8">
        <v>22</v>
      </c>
      <c r="L8" s="8">
        <v>22</v>
      </c>
    </row>
    <row r="9" spans="1:13" x14ac:dyDescent="0.4">
      <c r="A9" t="s">
        <v>49</v>
      </c>
      <c r="B9" t="s">
        <v>50</v>
      </c>
      <c r="D9" t="s">
        <v>41</v>
      </c>
      <c r="G9" t="s">
        <v>339</v>
      </c>
      <c r="H9" t="s">
        <v>11</v>
      </c>
      <c r="I9" s="8" t="s">
        <v>151</v>
      </c>
      <c r="J9" s="8" t="s">
        <v>367</v>
      </c>
      <c r="K9" s="8" t="s">
        <v>359</v>
      </c>
      <c r="L9" s="8" t="s">
        <v>359</v>
      </c>
    </row>
    <row r="10" spans="1:13" x14ac:dyDescent="0.4">
      <c r="A10" t="s">
        <v>61</v>
      </c>
      <c r="B10" t="s">
        <v>62</v>
      </c>
      <c r="C10" t="s">
        <v>11</v>
      </c>
      <c r="F10" t="s">
        <v>14</v>
      </c>
      <c r="H10" t="s">
        <v>11</v>
      </c>
      <c r="I10" s="8" t="s">
        <v>368</v>
      </c>
      <c r="J10" s="8" t="s">
        <v>369</v>
      </c>
      <c r="K10" s="8">
        <v>39.9</v>
      </c>
      <c r="L10" s="8">
        <v>39.9</v>
      </c>
    </row>
    <row r="11" spans="1:13" x14ac:dyDescent="0.4">
      <c r="A11" t="s">
        <v>70</v>
      </c>
      <c r="B11" t="s">
        <v>73</v>
      </c>
      <c r="C11" t="s">
        <v>8</v>
      </c>
      <c r="D11" t="s">
        <v>14</v>
      </c>
      <c r="F11" t="s">
        <v>14</v>
      </c>
      <c r="H11" t="s">
        <v>11</v>
      </c>
      <c r="I11" s="8" t="s">
        <v>370</v>
      </c>
      <c r="J11" s="8" t="s">
        <v>371</v>
      </c>
      <c r="K11" s="8">
        <v>5.9</v>
      </c>
      <c r="L11" s="8">
        <v>10.6</v>
      </c>
    </row>
    <row r="12" spans="1:13" x14ac:dyDescent="0.4">
      <c r="B12" t="s">
        <v>75</v>
      </c>
      <c r="C12" t="s">
        <v>14</v>
      </c>
      <c r="F12" t="s">
        <v>14</v>
      </c>
      <c r="H12" t="s">
        <v>11</v>
      </c>
      <c r="I12" s="8" t="s">
        <v>372</v>
      </c>
      <c r="J12" s="8" t="s">
        <v>373</v>
      </c>
      <c r="K12" s="8">
        <v>18.5</v>
      </c>
      <c r="L12" s="8">
        <v>21.1</v>
      </c>
    </row>
    <row r="13" spans="1:13" x14ac:dyDescent="0.4">
      <c r="B13" t="s">
        <v>76</v>
      </c>
      <c r="C13" t="s">
        <v>8</v>
      </c>
      <c r="D13" t="s">
        <v>14</v>
      </c>
      <c r="H13" t="s">
        <v>11</v>
      </c>
      <c r="I13" s="8" t="s">
        <v>374</v>
      </c>
      <c r="J13" s="8" t="s">
        <v>375</v>
      </c>
      <c r="K13" s="8">
        <v>21.3</v>
      </c>
      <c r="L13" s="8">
        <v>21.3</v>
      </c>
    </row>
    <row r="14" spans="1:13" x14ac:dyDescent="0.4">
      <c r="A14" t="s">
        <v>77</v>
      </c>
      <c r="B14" t="s">
        <v>78</v>
      </c>
      <c r="C14" t="s">
        <v>8</v>
      </c>
      <c r="F14" t="s">
        <v>14</v>
      </c>
      <c r="H14" t="s">
        <v>11</v>
      </c>
      <c r="I14" s="8" t="s">
        <v>376</v>
      </c>
      <c r="J14" s="8" t="s">
        <v>377</v>
      </c>
      <c r="K14" s="8">
        <v>44.8</v>
      </c>
      <c r="L14" s="8">
        <v>46.3</v>
      </c>
    </row>
    <row r="15" spans="1:13" x14ac:dyDescent="0.4">
      <c r="A15" t="s">
        <v>81</v>
      </c>
      <c r="B15" t="s">
        <v>83</v>
      </c>
      <c r="C15" t="s">
        <v>14</v>
      </c>
      <c r="E15" t="s">
        <v>14</v>
      </c>
      <c r="F15" t="s">
        <v>8</v>
      </c>
      <c r="G15" t="s">
        <v>342</v>
      </c>
      <c r="H15" t="s">
        <v>11</v>
      </c>
      <c r="I15" s="8" t="s">
        <v>271</v>
      </c>
      <c r="J15" s="8" t="s">
        <v>378</v>
      </c>
      <c r="K15" s="8">
        <v>22.5</v>
      </c>
      <c r="L15" s="8">
        <v>22.5</v>
      </c>
    </row>
    <row r="17" spans="11:14" x14ac:dyDescent="0.4">
      <c r="K17" t="s">
        <v>381</v>
      </c>
    </row>
    <row r="18" spans="11:14" x14ac:dyDescent="0.4">
      <c r="K18" s="4" t="s">
        <v>379</v>
      </c>
      <c r="L18" s="4" t="s">
        <v>380</v>
      </c>
    </row>
    <row r="19" spans="11:14" x14ac:dyDescent="0.4">
      <c r="K19" s="4" t="s">
        <v>413</v>
      </c>
      <c r="L19" s="4">
        <f>COUNTIF(K2:K15,"５未満")</f>
        <v>2</v>
      </c>
      <c r="N19" t="s">
        <v>425</v>
      </c>
    </row>
    <row r="20" spans="11:14" x14ac:dyDescent="0.4">
      <c r="K20" s="4" t="s">
        <v>414</v>
      </c>
      <c r="L20" s="4">
        <f>COUNTIF(K2:K15,"&lt;=10")</f>
        <v>1</v>
      </c>
      <c r="N20" t="s">
        <v>426</v>
      </c>
    </row>
    <row r="21" spans="11:14" x14ac:dyDescent="0.4">
      <c r="K21" s="4" t="s">
        <v>415</v>
      </c>
      <c r="L21" s="4">
        <f>COUNTIF($K$2:$K$15,"&lt;=20")-COUNTIF($K$2:$K$15,"&lt;=10")</f>
        <v>4</v>
      </c>
    </row>
    <row r="22" spans="11:14" x14ac:dyDescent="0.4">
      <c r="K22" s="4" t="s">
        <v>416</v>
      </c>
      <c r="L22" s="4">
        <f>COUNTIF($K$2:$K$15,"&lt;=30")-COUNTIF($K$2:$K$15,"&lt;=20")</f>
        <v>4</v>
      </c>
    </row>
    <row r="23" spans="11:14" x14ac:dyDescent="0.4">
      <c r="K23" s="4" t="s">
        <v>417</v>
      </c>
      <c r="L23" s="4">
        <f>COUNTIF($K$2:$K$15,"&lt;=40")-COUNTIF($K$2:$K$15,"&lt;=30")</f>
        <v>2</v>
      </c>
    </row>
    <row r="24" spans="11:14" x14ac:dyDescent="0.4">
      <c r="K24" s="4" t="s">
        <v>418</v>
      </c>
      <c r="L24" s="4">
        <f>COUNTIF($K$2:$K$15,"&lt;=50")-COUNTIF($K$2:$K$15,"&lt;=40")</f>
        <v>1</v>
      </c>
    </row>
    <row r="25" spans="11:14" x14ac:dyDescent="0.4">
      <c r="L25">
        <f>SUM(L19:L24)</f>
        <v>14</v>
      </c>
    </row>
    <row r="26" spans="11:14" x14ac:dyDescent="0.4">
      <c r="K26" t="s">
        <v>382</v>
      </c>
    </row>
    <row r="27" spans="11:14" x14ac:dyDescent="0.4">
      <c r="K27" s="4" t="s">
        <v>379</v>
      </c>
      <c r="L27" s="4" t="s">
        <v>380</v>
      </c>
      <c r="N27" t="s">
        <v>425</v>
      </c>
    </row>
    <row r="28" spans="11:14" x14ac:dyDescent="0.4">
      <c r="K28" s="4" t="s">
        <v>413</v>
      </c>
      <c r="L28" s="4">
        <f>COUNTIF(L2:L15,"５未満")</f>
        <v>1</v>
      </c>
      <c r="N28" t="s">
        <v>427</v>
      </c>
    </row>
    <row r="29" spans="11:14" x14ac:dyDescent="0.4">
      <c r="K29" s="4" t="s">
        <v>419</v>
      </c>
      <c r="L29" s="4">
        <f>COUNTIF(L2:L15,"&lt;=10")</f>
        <v>0</v>
      </c>
    </row>
    <row r="30" spans="11:14" x14ac:dyDescent="0.4">
      <c r="K30" s="4" t="s">
        <v>420</v>
      </c>
      <c r="L30" s="4">
        <f>COUNTIF($L$2:$L$15,"&lt;=20")-COUNTIF($L$2:$L$15,"&lt;=10")</f>
        <v>4</v>
      </c>
    </row>
    <row r="31" spans="11:14" x14ac:dyDescent="0.4">
      <c r="K31" s="4" t="s">
        <v>416</v>
      </c>
      <c r="L31" s="4">
        <f>COUNTIF($L$2:$L$15,"&lt;=30")-COUNTIF($L$2:$L$15,"&lt;=20")</f>
        <v>6</v>
      </c>
    </row>
    <row r="32" spans="11:14" x14ac:dyDescent="0.4">
      <c r="K32" s="4" t="s">
        <v>417</v>
      </c>
      <c r="L32" s="4">
        <f>COUNTIF($L$2:$L$15,"&lt;=40")-COUNTIF($L$2:$L$15,"&lt;=30")</f>
        <v>2</v>
      </c>
    </row>
    <row r="33" spans="11:12" x14ac:dyDescent="0.4">
      <c r="K33" s="4" t="s">
        <v>418</v>
      </c>
      <c r="L33" s="4">
        <f>COUNTIF($L$2:$L$15,"&lt;=50")-COUNTIF($L$2:$L$15,"&lt;=40")</f>
        <v>1</v>
      </c>
    </row>
  </sheetData>
  <sortState ref="A2:Q55">
    <sortCondition ref="H2:H55"/>
  </sortState>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75" zoomScaleNormal="75" workbookViewId="0">
      <selection activeCell="B23" sqref="B23"/>
    </sheetView>
  </sheetViews>
  <sheetFormatPr defaultRowHeight="18.75" x14ac:dyDescent="0.4"/>
  <cols>
    <col min="1" max="1" width="11" bestFit="1" customWidth="1"/>
    <col min="2" max="2" width="57.25" customWidth="1"/>
    <col min="5" max="5" width="12.625" customWidth="1"/>
    <col min="6" max="6" width="14" customWidth="1"/>
    <col min="7" max="7" width="5.625" bestFit="1" customWidth="1"/>
    <col min="8" max="8" width="7.5" bestFit="1" customWidth="1"/>
    <col min="9" max="9" width="7.5" customWidth="1"/>
    <col min="10" max="10" width="48.125" customWidth="1"/>
    <col min="11" max="11" width="8.75" customWidth="1"/>
  </cols>
  <sheetData>
    <row r="1" spans="1:11" ht="37.5" x14ac:dyDescent="0.4">
      <c r="A1" t="s">
        <v>0</v>
      </c>
      <c r="B1" t="s">
        <v>1</v>
      </c>
      <c r="C1" t="s">
        <v>2</v>
      </c>
      <c r="D1" t="s">
        <v>3</v>
      </c>
      <c r="E1" s="1" t="s">
        <v>34</v>
      </c>
      <c r="F1" s="1" t="s">
        <v>35</v>
      </c>
      <c r="G1" s="1" t="s">
        <v>321</v>
      </c>
      <c r="H1" s="1" t="s">
        <v>323</v>
      </c>
      <c r="I1" s="1" t="s">
        <v>383</v>
      </c>
      <c r="J1" s="1" t="s">
        <v>391</v>
      </c>
      <c r="K1" s="1" t="s">
        <v>379</v>
      </c>
    </row>
    <row r="2" spans="1:11" x14ac:dyDescent="0.4">
      <c r="A2" t="s">
        <v>4</v>
      </c>
      <c r="B2" t="s">
        <v>6</v>
      </c>
      <c r="D2" t="s">
        <v>5</v>
      </c>
      <c r="I2" t="s">
        <v>342</v>
      </c>
      <c r="J2" t="s">
        <v>151</v>
      </c>
      <c r="K2" t="s">
        <v>359</v>
      </c>
    </row>
    <row r="3" spans="1:11" x14ac:dyDescent="0.4">
      <c r="B3" t="s">
        <v>7</v>
      </c>
      <c r="C3" t="s">
        <v>14</v>
      </c>
      <c r="F3" t="s">
        <v>14</v>
      </c>
      <c r="H3" s="8"/>
      <c r="I3" s="8" t="s">
        <v>342</v>
      </c>
      <c r="J3" t="s">
        <v>392</v>
      </c>
      <c r="K3">
        <v>39.6</v>
      </c>
    </row>
    <row r="4" spans="1:11" x14ac:dyDescent="0.4">
      <c r="B4" t="s">
        <v>15</v>
      </c>
      <c r="C4" t="s">
        <v>14</v>
      </c>
      <c r="E4" t="s">
        <v>14</v>
      </c>
      <c r="F4" t="s">
        <v>14</v>
      </c>
      <c r="H4" s="8"/>
      <c r="I4" s="8" t="s">
        <v>342</v>
      </c>
      <c r="J4" s="8" t="s">
        <v>393</v>
      </c>
      <c r="K4">
        <v>56.9</v>
      </c>
    </row>
    <row r="5" spans="1:11" x14ac:dyDescent="0.4">
      <c r="A5" t="s">
        <v>25</v>
      </c>
      <c r="B5" t="s">
        <v>26</v>
      </c>
      <c r="C5" t="s">
        <v>8</v>
      </c>
      <c r="H5" t="s">
        <v>11</v>
      </c>
      <c r="I5" t="s">
        <v>386</v>
      </c>
      <c r="J5" s="8" t="s">
        <v>394</v>
      </c>
      <c r="K5" s="8" t="s">
        <v>359</v>
      </c>
    </row>
    <row r="6" spans="1:11" x14ac:dyDescent="0.4">
      <c r="B6" t="s">
        <v>29</v>
      </c>
      <c r="C6" t="s">
        <v>14</v>
      </c>
      <c r="D6" t="s">
        <v>14</v>
      </c>
      <c r="H6" t="s">
        <v>11</v>
      </c>
      <c r="I6" t="s">
        <v>342</v>
      </c>
      <c r="J6" s="8" t="s">
        <v>352</v>
      </c>
      <c r="K6">
        <v>11.5</v>
      </c>
    </row>
    <row r="7" spans="1:11" x14ac:dyDescent="0.4">
      <c r="B7" t="s">
        <v>32</v>
      </c>
      <c r="D7" t="s">
        <v>14</v>
      </c>
      <c r="H7" s="8" t="s">
        <v>11</v>
      </c>
      <c r="I7" s="8" t="s">
        <v>387</v>
      </c>
      <c r="J7" s="8" t="s">
        <v>395</v>
      </c>
      <c r="K7">
        <v>13.8</v>
      </c>
    </row>
    <row r="8" spans="1:11" x14ac:dyDescent="0.4">
      <c r="B8" t="s">
        <v>33</v>
      </c>
      <c r="C8" t="s">
        <v>14</v>
      </c>
      <c r="D8" t="s">
        <v>14</v>
      </c>
      <c r="F8" t="s">
        <v>14</v>
      </c>
      <c r="I8" t="s">
        <v>342</v>
      </c>
      <c r="J8" s="8" t="s">
        <v>352</v>
      </c>
      <c r="K8">
        <v>17.7</v>
      </c>
    </row>
    <row r="9" spans="1:11" x14ac:dyDescent="0.4">
      <c r="A9" t="s">
        <v>36</v>
      </c>
      <c r="B9" t="s">
        <v>37</v>
      </c>
      <c r="C9" t="s">
        <v>14</v>
      </c>
      <c r="D9" t="s">
        <v>14</v>
      </c>
      <c r="H9" s="8"/>
      <c r="I9" s="8" t="s">
        <v>342</v>
      </c>
      <c r="J9" s="8" t="s">
        <v>396</v>
      </c>
      <c r="K9">
        <v>14</v>
      </c>
    </row>
    <row r="10" spans="1:11" x14ac:dyDescent="0.4">
      <c r="A10" t="s">
        <v>38</v>
      </c>
      <c r="B10" t="s">
        <v>39</v>
      </c>
      <c r="C10" t="s">
        <v>14</v>
      </c>
      <c r="D10" t="s">
        <v>8</v>
      </c>
      <c r="H10" t="s">
        <v>11</v>
      </c>
      <c r="I10" s="8" t="s">
        <v>388</v>
      </c>
      <c r="J10" s="8" t="s">
        <v>397</v>
      </c>
      <c r="K10">
        <v>13.4</v>
      </c>
    </row>
    <row r="11" spans="1:11" x14ac:dyDescent="0.4">
      <c r="A11" t="s">
        <v>44</v>
      </c>
      <c r="B11" t="s">
        <v>45</v>
      </c>
      <c r="C11" t="s">
        <v>14</v>
      </c>
      <c r="F11" t="s">
        <v>14</v>
      </c>
      <c r="H11" t="s">
        <v>11</v>
      </c>
      <c r="I11" t="s">
        <v>342</v>
      </c>
      <c r="J11" s="8" t="s">
        <v>398</v>
      </c>
      <c r="K11">
        <v>51.8</v>
      </c>
    </row>
    <row r="12" spans="1:11" x14ac:dyDescent="0.4">
      <c r="A12" t="s">
        <v>49</v>
      </c>
      <c r="B12" t="s">
        <v>50</v>
      </c>
      <c r="D12" t="s">
        <v>41</v>
      </c>
      <c r="G12" t="s">
        <v>339</v>
      </c>
      <c r="H12" t="s">
        <v>11</v>
      </c>
      <c r="I12" t="s">
        <v>388</v>
      </c>
      <c r="J12" s="8" t="s">
        <v>151</v>
      </c>
      <c r="K12" s="8" t="s">
        <v>359</v>
      </c>
    </row>
    <row r="13" spans="1:11" x14ac:dyDescent="0.4">
      <c r="B13" t="s">
        <v>59</v>
      </c>
      <c r="C13" t="s">
        <v>41</v>
      </c>
      <c r="E13" t="s">
        <v>14</v>
      </c>
      <c r="F13" t="s">
        <v>14</v>
      </c>
      <c r="I13" t="s">
        <v>342</v>
      </c>
      <c r="J13" s="8" t="s">
        <v>89</v>
      </c>
      <c r="K13" s="8" t="s">
        <v>89</v>
      </c>
    </row>
    <row r="14" spans="1:11" x14ac:dyDescent="0.4">
      <c r="A14" t="s">
        <v>61</v>
      </c>
      <c r="B14" t="s">
        <v>62</v>
      </c>
      <c r="C14" t="s">
        <v>11</v>
      </c>
      <c r="F14" t="s">
        <v>14</v>
      </c>
      <c r="H14" t="s">
        <v>11</v>
      </c>
      <c r="I14" t="s">
        <v>342</v>
      </c>
      <c r="J14" s="8" t="s">
        <v>399</v>
      </c>
      <c r="K14" s="8">
        <v>20.2</v>
      </c>
    </row>
    <row r="15" spans="1:11" x14ac:dyDescent="0.4">
      <c r="B15" t="s">
        <v>64</v>
      </c>
      <c r="C15" t="s">
        <v>8</v>
      </c>
      <c r="E15" t="s">
        <v>8</v>
      </c>
      <c r="F15" t="s">
        <v>14</v>
      </c>
      <c r="I15" t="s">
        <v>342</v>
      </c>
      <c r="J15" s="8" t="s">
        <v>400</v>
      </c>
      <c r="K15" s="8">
        <v>20.2</v>
      </c>
    </row>
    <row r="16" spans="1:11" x14ac:dyDescent="0.4">
      <c r="B16" t="s">
        <v>68</v>
      </c>
      <c r="C16" t="s">
        <v>14</v>
      </c>
      <c r="F16" t="s">
        <v>14</v>
      </c>
      <c r="I16" t="s">
        <v>342</v>
      </c>
      <c r="J16" s="8" t="s">
        <v>401</v>
      </c>
      <c r="K16" s="8">
        <v>42.8</v>
      </c>
    </row>
    <row r="17" spans="1:14" x14ac:dyDescent="0.4">
      <c r="B17" t="s">
        <v>72</v>
      </c>
      <c r="C17" t="s">
        <v>8</v>
      </c>
      <c r="D17" t="s">
        <v>14</v>
      </c>
      <c r="F17" t="s">
        <v>14</v>
      </c>
      <c r="I17" t="s">
        <v>342</v>
      </c>
      <c r="J17" s="8" t="s">
        <v>402</v>
      </c>
      <c r="K17" s="8">
        <v>24.8</v>
      </c>
      <c r="L17" t="s">
        <v>403</v>
      </c>
    </row>
    <row r="18" spans="1:14" x14ac:dyDescent="0.4">
      <c r="B18" t="s">
        <v>73</v>
      </c>
      <c r="C18" t="s">
        <v>8</v>
      </c>
      <c r="D18" t="s">
        <v>14</v>
      </c>
      <c r="F18" t="s">
        <v>14</v>
      </c>
      <c r="H18" t="s">
        <v>11</v>
      </c>
      <c r="I18" t="s">
        <v>388</v>
      </c>
      <c r="J18" s="8" t="s">
        <v>404</v>
      </c>
      <c r="K18" s="8">
        <v>8.8000000000000007</v>
      </c>
    </row>
    <row r="19" spans="1:14" x14ac:dyDescent="0.4">
      <c r="B19" t="s">
        <v>74</v>
      </c>
      <c r="C19" t="s">
        <v>11</v>
      </c>
      <c r="F19" t="s">
        <v>14</v>
      </c>
      <c r="I19" t="s">
        <v>388</v>
      </c>
      <c r="J19" s="8" t="s">
        <v>407</v>
      </c>
      <c r="K19" s="8">
        <v>17</v>
      </c>
    </row>
    <row r="20" spans="1:14" x14ac:dyDescent="0.4">
      <c r="B20" t="s">
        <v>75</v>
      </c>
      <c r="C20" t="s">
        <v>14</v>
      </c>
      <c r="F20" t="s">
        <v>14</v>
      </c>
      <c r="H20" t="s">
        <v>11</v>
      </c>
      <c r="I20" t="s">
        <v>342</v>
      </c>
      <c r="J20" s="8" t="s">
        <v>408</v>
      </c>
      <c r="K20" s="8">
        <v>23.5</v>
      </c>
    </row>
    <row r="21" spans="1:14" x14ac:dyDescent="0.4">
      <c r="B21" t="s">
        <v>76</v>
      </c>
      <c r="C21" t="s">
        <v>8</v>
      </c>
      <c r="D21" t="s">
        <v>14</v>
      </c>
      <c r="H21" t="s">
        <v>11</v>
      </c>
      <c r="I21" t="s">
        <v>342</v>
      </c>
      <c r="J21" s="8" t="s">
        <v>409</v>
      </c>
      <c r="K21" s="8">
        <v>17</v>
      </c>
    </row>
    <row r="22" spans="1:14" x14ac:dyDescent="0.4">
      <c r="A22" t="s">
        <v>77</v>
      </c>
      <c r="B22" t="s">
        <v>78</v>
      </c>
      <c r="C22" t="s">
        <v>8</v>
      </c>
      <c r="F22" t="s">
        <v>14</v>
      </c>
      <c r="H22" t="s">
        <v>11</v>
      </c>
      <c r="I22" t="s">
        <v>390</v>
      </c>
      <c r="J22" s="8" t="s">
        <v>410</v>
      </c>
      <c r="K22" s="8">
        <v>46.3</v>
      </c>
    </row>
    <row r="23" spans="1:14" x14ac:dyDescent="0.4">
      <c r="B23" t="s">
        <v>79</v>
      </c>
      <c r="C23" t="s">
        <v>14</v>
      </c>
      <c r="I23" t="s">
        <v>342</v>
      </c>
      <c r="J23" s="8" t="s">
        <v>378</v>
      </c>
      <c r="K23" s="8">
        <v>45.9</v>
      </c>
      <c r="L23" t="s">
        <v>411</v>
      </c>
    </row>
    <row r="24" spans="1:14" x14ac:dyDescent="0.4">
      <c r="I24">
        <v>22</v>
      </c>
    </row>
    <row r="25" spans="1:14" x14ac:dyDescent="0.4">
      <c r="K25" t="s">
        <v>379</v>
      </c>
      <c r="L25" t="s">
        <v>380</v>
      </c>
    </row>
    <row r="26" spans="1:14" x14ac:dyDescent="0.4">
      <c r="K26" t="s">
        <v>421</v>
      </c>
      <c r="L26">
        <f>COUNTIF(K2:K23,"５未満")</f>
        <v>3</v>
      </c>
      <c r="N26" t="s">
        <v>428</v>
      </c>
    </row>
    <row r="27" spans="1:14" x14ac:dyDescent="0.4">
      <c r="K27" t="s">
        <v>422</v>
      </c>
      <c r="L27">
        <f>COUNTIF($K$2:$K$23,"&lt;=10")-COUNTIF($K$2:$K$23,"&lt;=5")</f>
        <v>1</v>
      </c>
      <c r="N27" t="s">
        <v>429</v>
      </c>
    </row>
    <row r="28" spans="1:14" x14ac:dyDescent="0.4">
      <c r="K28" t="s">
        <v>423</v>
      </c>
      <c r="L28">
        <f>COUNTIF($K$2:$K$23,"&lt;=20")-COUNTIF($K$2:$K$23,"&lt;=10")</f>
        <v>7</v>
      </c>
    </row>
    <row r="29" spans="1:14" x14ac:dyDescent="0.4">
      <c r="K29" t="s">
        <v>416</v>
      </c>
      <c r="L29">
        <f>COUNTIF($K$2:$K$23,"&lt;=30")-COUNTIF($K$2:$K$23,"&lt;=20")</f>
        <v>4</v>
      </c>
    </row>
    <row r="30" spans="1:14" x14ac:dyDescent="0.4">
      <c r="K30" t="s">
        <v>417</v>
      </c>
      <c r="L30">
        <f>COUNTIF($K$2:$K$23,"&lt;=40")-COUNTIF($K$2:$K$23,"&lt;=30")</f>
        <v>1</v>
      </c>
    </row>
    <row r="31" spans="1:14" x14ac:dyDescent="0.4">
      <c r="K31" t="s">
        <v>418</v>
      </c>
      <c r="L31">
        <f>COUNTIF($K$2:$K$23,"&lt;=50")-COUNTIF($K$2:$K$23,"&lt;=40")</f>
        <v>3</v>
      </c>
    </row>
    <row r="32" spans="1:14" x14ac:dyDescent="0.4">
      <c r="K32" t="s">
        <v>424</v>
      </c>
      <c r="L32">
        <f>COUNTIF($K$2:$K$23,"&lt;=60")-COUNTIF($K$2:$K$23,"&lt;=50")</f>
        <v>2</v>
      </c>
    </row>
    <row r="33" spans="11:12" x14ac:dyDescent="0.4">
      <c r="K33" t="s">
        <v>412</v>
      </c>
      <c r="L33">
        <v>1</v>
      </c>
    </row>
    <row r="34" spans="11:12" x14ac:dyDescent="0.4">
      <c r="L34">
        <f>SUM(L26:L33)</f>
        <v>22</v>
      </c>
    </row>
  </sheetData>
  <sortState ref="A2:P56">
    <sortCondition descending="1" ref="I2:I56"/>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再検証</vt:lpstr>
      <vt:lpstr>病床機能報告</vt:lpstr>
      <vt:lpstr>グラフ類</vt:lpstr>
      <vt:lpstr>小児科</vt:lpstr>
      <vt:lpstr>人工透析</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2019-10-13T11:43:32Z</dcterms:modified>
</cp:coreProperties>
</file>